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kal008\Documents\Акция\Лучшая УК\"/>
    </mc:Choice>
  </mc:AlternateContent>
  <bookViews>
    <workbookView xWindow="0" yWindow="0" windowWidth="23040" windowHeight="9060" tabRatio="540" firstSheet="3" activeTab="3"/>
  </bookViews>
  <sheets>
    <sheet name="Показатели ЭЭ_ЦО, ВО" sheetId="1" state="hidden" r:id="rId1"/>
    <sheet name="исход данные ЭЭ" sheetId="3" state="hidden" r:id="rId2"/>
    <sheet name="расчёт ЭЭ " sheetId="5" state="hidden" r:id="rId3"/>
    <sheet name="РЕЙТИНГ_ТЭ лето ЦЕНТР" sheetId="6" r:id="rId4"/>
    <sheet name="расчёт ТЭ зима" sheetId="7" state="hidden" r:id="rId5"/>
  </sheets>
  <definedNames>
    <definedName name="_xlnm._FilterDatabase" localSheetId="1" hidden="1">'исход данные ЭЭ'!$B$3:$K$199</definedName>
    <definedName name="_xlnm._FilterDatabase" localSheetId="0" hidden="1">'Показатели ЭЭ_ЦО, ВО'!$B$1:$E$9</definedName>
    <definedName name="_xlnm._FilterDatabase" localSheetId="4" hidden="1">'расчёт ТЭ зима'!$B$4:$N$175</definedName>
    <definedName name="_xlnm._FilterDatabase" localSheetId="2" hidden="1">'расчёт ЭЭ '!$A$2:$N$132</definedName>
    <definedName name="_xlnm._FilterDatabase" localSheetId="3" hidden="1">'РЕЙТИНГ_ТЭ лето ЦЕНТР'!$A$5:$N$5</definedName>
    <definedName name="Z_52A3C148_EFFE_40C3_91DE_D9CEB85802FE_.wvu.Cols" localSheetId="1" hidden="1">'исход данные ЭЭ'!$C:$C</definedName>
    <definedName name="Z_52A3C148_EFFE_40C3_91DE_D9CEB85802FE_.wvu.Cols" localSheetId="4" hidden="1">'расчёт ТЭ зима'!$C:$C</definedName>
    <definedName name="Z_52A3C148_EFFE_40C3_91DE_D9CEB85802FE_.wvu.Cols" localSheetId="2" hidden="1">'расчёт ЭЭ '!$C:$C</definedName>
    <definedName name="Z_52A3C148_EFFE_40C3_91DE_D9CEB85802FE_.wvu.FilterData" localSheetId="1" hidden="1">'исход данные ЭЭ'!$B$3:$K$199</definedName>
    <definedName name="Z_52A3C148_EFFE_40C3_91DE_D9CEB85802FE_.wvu.FilterData" localSheetId="0" hidden="1">'Показатели ЭЭ_ЦО, ВО'!$B$1:$E$9</definedName>
    <definedName name="Z_52A3C148_EFFE_40C3_91DE_D9CEB85802FE_.wvu.FilterData" localSheetId="4" hidden="1">'расчёт ТЭ зима'!$B$4:$N$175</definedName>
    <definedName name="Z_52A3C148_EFFE_40C3_91DE_D9CEB85802FE_.wvu.FilterData" localSheetId="2" hidden="1">'расчёт ЭЭ '!$A$2:$N$132</definedName>
    <definedName name="Z_52A3C148_EFFE_40C3_91DE_D9CEB85802FE_.wvu.FilterData" localSheetId="3" hidden="1">'РЕЙТИНГ_ТЭ лето ЦЕНТР'!$A$5:$M$84</definedName>
    <definedName name="Z_779B40B3_7FBB_4B3A_9D89_940A74B7633E_.wvu.FilterData" localSheetId="0" hidden="1">'Показатели ЭЭ_ЦО, ВО'!$B$1:$E$9</definedName>
    <definedName name="Z_DF296F45_16C7_45F2_AC38_44DC996A09B9_.wvu.Cols" localSheetId="1" hidden="1">'исход данные ЭЭ'!$C:$C</definedName>
    <definedName name="Z_DF296F45_16C7_45F2_AC38_44DC996A09B9_.wvu.Cols" localSheetId="4" hidden="1">'расчёт ТЭ зима'!$C:$C</definedName>
    <definedName name="Z_DF296F45_16C7_45F2_AC38_44DC996A09B9_.wvu.Cols" localSheetId="2" hidden="1">'расчёт ЭЭ '!$C:$C</definedName>
    <definedName name="Z_DF296F45_16C7_45F2_AC38_44DC996A09B9_.wvu.FilterData" localSheetId="1" hidden="1">'исход данные ЭЭ'!$B$3:$K$199</definedName>
    <definedName name="Z_DF296F45_16C7_45F2_AC38_44DC996A09B9_.wvu.FilterData" localSheetId="0" hidden="1">'Показатели ЭЭ_ЦО, ВО'!$B$1:$E$9</definedName>
    <definedName name="Z_DF296F45_16C7_45F2_AC38_44DC996A09B9_.wvu.FilterData" localSheetId="4" hidden="1">'расчёт ТЭ зима'!$B$4:$N$175</definedName>
    <definedName name="Z_DF296F45_16C7_45F2_AC38_44DC996A09B9_.wvu.FilterData" localSheetId="2" hidden="1">'расчёт ЭЭ '!$A$2:$N$132</definedName>
    <definedName name="Z_DF296F45_16C7_45F2_AC38_44DC996A09B9_.wvu.FilterData" localSheetId="3" hidden="1">'РЕЙТИНГ_ТЭ лето ЦЕНТР'!$A$5:$M$84</definedName>
    <definedName name="_xlnm.Criteria" localSheetId="2">'расчёт ЭЭ '!$N$5:$N$132</definedName>
    <definedName name="_xlnm.Criteria" localSheetId="3">'РЕЙТИНГ_ТЭ лето ЦЕНТР'!$M$6:$M$84</definedName>
  </definedNames>
  <calcPr calcId="162913"/>
  <customWorkbookViews>
    <customWorkbookView name="Пименова Лариса Александровна - Личное представление" guid="{DF296F45-16C7-45F2-AC38-44DC996A09B9}" mergeInterval="0" personalView="1" maximized="1" xWindow="-8" yWindow="-8" windowWidth="1936" windowHeight="1056" tabRatio="679" activeSheetId="6"/>
    <customWorkbookView name="Климович Татьяна Вячеславовна - Личное представление" guid="{52A3C148-EFFE-40C3-91DE-D9CEB85802FE}" mergeInterval="0" personalView="1" maximized="1" xWindow="-8" yWindow="-8" windowWidth="1936" windowHeight="1056" tabRatio="679" activeSheetId="6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3" i="5" l="1"/>
  <c r="L16" i="5"/>
  <c r="M16" i="5" s="1"/>
  <c r="L20" i="5"/>
  <c r="M20" i="5" s="1"/>
  <c r="L22" i="5"/>
  <c r="M22" i="5" s="1"/>
  <c r="L24" i="5"/>
  <c r="M24" i="5" s="1"/>
  <c r="L33" i="5"/>
  <c r="M33" i="5" s="1"/>
  <c r="L43" i="5"/>
  <c r="M43" i="5" s="1"/>
  <c r="L46" i="5"/>
  <c r="M46" i="5" s="1"/>
  <c r="L47" i="5"/>
  <c r="M47" i="5" s="1"/>
  <c r="L55" i="5"/>
  <c r="M55" i="5" s="1"/>
  <c r="L59" i="5"/>
  <c r="M59" i="5" s="1"/>
  <c r="L61" i="5"/>
  <c r="M61" i="5" s="1"/>
  <c r="L77" i="5"/>
  <c r="M77" i="5" s="1"/>
  <c r="L83" i="5"/>
  <c r="M83" i="5" s="1"/>
  <c r="L86" i="5"/>
  <c r="M86" i="5" s="1"/>
  <c r="L92" i="5"/>
  <c r="M92" i="5" s="1"/>
  <c r="L98" i="5"/>
  <c r="M98" i="5" s="1"/>
  <c r="L101" i="5"/>
  <c r="M101" i="5" s="1"/>
  <c r="L103" i="5"/>
  <c r="M103" i="5" s="1"/>
  <c r="L119" i="5"/>
  <c r="M119" i="5" s="1"/>
  <c r="L125" i="5"/>
  <c r="M125" i="5" s="1"/>
  <c r="L127" i="5"/>
  <c r="M127" i="5" s="1"/>
  <c r="L132" i="5"/>
  <c r="M132" i="5" s="1"/>
  <c r="I6" i="7" l="1"/>
  <c r="J6" i="7"/>
  <c r="K6" i="7"/>
  <c r="L6" i="7"/>
  <c r="I7" i="7"/>
  <c r="J7" i="7"/>
  <c r="K7" i="7"/>
  <c r="L7" i="7"/>
  <c r="I8" i="7"/>
  <c r="J8" i="7"/>
  <c r="K8" i="7"/>
  <c r="L8" i="7"/>
  <c r="I9" i="7"/>
  <c r="J9" i="7"/>
  <c r="K9" i="7"/>
  <c r="L9" i="7"/>
  <c r="I10" i="7"/>
  <c r="J10" i="7"/>
  <c r="K10" i="7"/>
  <c r="L10" i="7"/>
  <c r="I11" i="7"/>
  <c r="J11" i="7"/>
  <c r="K11" i="7"/>
  <c r="L11" i="7"/>
  <c r="I12" i="7"/>
  <c r="J12" i="7"/>
  <c r="K12" i="7"/>
  <c r="L12" i="7"/>
  <c r="I13" i="7"/>
  <c r="J13" i="7"/>
  <c r="K13" i="7"/>
  <c r="L13" i="7"/>
  <c r="I14" i="7"/>
  <c r="J14" i="7"/>
  <c r="K14" i="7"/>
  <c r="L14" i="7"/>
  <c r="I15" i="7"/>
  <c r="J15" i="7"/>
  <c r="K15" i="7"/>
  <c r="L15" i="7"/>
  <c r="I16" i="7"/>
  <c r="J16" i="7"/>
  <c r="K16" i="7"/>
  <c r="L16" i="7"/>
  <c r="I17" i="7"/>
  <c r="J17" i="7"/>
  <c r="K17" i="7"/>
  <c r="L17" i="7"/>
  <c r="I18" i="7"/>
  <c r="J18" i="7"/>
  <c r="K18" i="7"/>
  <c r="L18" i="7"/>
  <c r="I19" i="7"/>
  <c r="J19" i="7"/>
  <c r="K19" i="7"/>
  <c r="L19" i="7"/>
  <c r="I20" i="7"/>
  <c r="J20" i="7"/>
  <c r="K20" i="7"/>
  <c r="L20" i="7"/>
  <c r="I21" i="7"/>
  <c r="J21" i="7"/>
  <c r="K21" i="7"/>
  <c r="L21" i="7"/>
  <c r="I22" i="7"/>
  <c r="J22" i="7"/>
  <c r="K22" i="7"/>
  <c r="L22" i="7"/>
  <c r="I23" i="7"/>
  <c r="J23" i="7"/>
  <c r="K23" i="7"/>
  <c r="L23" i="7"/>
  <c r="I24" i="7"/>
  <c r="J24" i="7"/>
  <c r="K24" i="7"/>
  <c r="L24" i="7"/>
  <c r="I25" i="7"/>
  <c r="J25" i="7"/>
  <c r="K25" i="7"/>
  <c r="L25" i="7"/>
  <c r="I26" i="7"/>
  <c r="J26" i="7"/>
  <c r="K26" i="7"/>
  <c r="L26" i="7"/>
  <c r="I27" i="7"/>
  <c r="J27" i="7"/>
  <c r="K27" i="7"/>
  <c r="L27" i="7"/>
  <c r="I28" i="7"/>
  <c r="J28" i="7"/>
  <c r="K28" i="7"/>
  <c r="L28" i="7"/>
  <c r="I29" i="7"/>
  <c r="J29" i="7"/>
  <c r="K29" i="7"/>
  <c r="L29" i="7"/>
  <c r="I30" i="7"/>
  <c r="J30" i="7"/>
  <c r="K30" i="7"/>
  <c r="L30" i="7"/>
  <c r="I31" i="7"/>
  <c r="J31" i="7"/>
  <c r="K31" i="7"/>
  <c r="L31" i="7"/>
  <c r="I32" i="7"/>
  <c r="J32" i="7"/>
  <c r="K32" i="7"/>
  <c r="L32" i="7"/>
  <c r="I33" i="7"/>
  <c r="J33" i="7"/>
  <c r="K33" i="7"/>
  <c r="L33" i="7"/>
  <c r="I34" i="7"/>
  <c r="J34" i="7"/>
  <c r="K34" i="7"/>
  <c r="L34" i="7"/>
  <c r="I35" i="7"/>
  <c r="J35" i="7"/>
  <c r="K35" i="7"/>
  <c r="L35" i="7"/>
  <c r="I36" i="7"/>
  <c r="J36" i="7"/>
  <c r="K36" i="7"/>
  <c r="L36" i="7"/>
  <c r="I37" i="7"/>
  <c r="J37" i="7"/>
  <c r="K37" i="7"/>
  <c r="L37" i="7"/>
  <c r="I38" i="7"/>
  <c r="J38" i="7"/>
  <c r="K38" i="7"/>
  <c r="L38" i="7"/>
  <c r="I39" i="7"/>
  <c r="J39" i="7"/>
  <c r="K39" i="7"/>
  <c r="L39" i="7"/>
  <c r="I40" i="7"/>
  <c r="J40" i="7"/>
  <c r="K40" i="7"/>
  <c r="L40" i="7"/>
  <c r="I41" i="7"/>
  <c r="J41" i="7"/>
  <c r="K41" i="7"/>
  <c r="L41" i="7"/>
  <c r="I42" i="7"/>
  <c r="J42" i="7"/>
  <c r="K42" i="7"/>
  <c r="L42" i="7"/>
  <c r="I43" i="7"/>
  <c r="J43" i="7"/>
  <c r="K43" i="7"/>
  <c r="L43" i="7"/>
  <c r="I44" i="7"/>
  <c r="J44" i="7"/>
  <c r="K44" i="7"/>
  <c r="L44" i="7"/>
  <c r="I45" i="7"/>
  <c r="J45" i="7"/>
  <c r="K45" i="7"/>
  <c r="L45" i="7"/>
  <c r="I46" i="7"/>
  <c r="J46" i="7"/>
  <c r="K46" i="7"/>
  <c r="L46" i="7"/>
  <c r="I47" i="7"/>
  <c r="J47" i="7"/>
  <c r="K47" i="7"/>
  <c r="L47" i="7"/>
  <c r="I48" i="7"/>
  <c r="J48" i="7"/>
  <c r="K48" i="7"/>
  <c r="L48" i="7"/>
  <c r="I49" i="7"/>
  <c r="J49" i="7"/>
  <c r="K49" i="7"/>
  <c r="L49" i="7"/>
  <c r="I50" i="7"/>
  <c r="J50" i="7"/>
  <c r="K50" i="7"/>
  <c r="L50" i="7"/>
  <c r="I51" i="7"/>
  <c r="J51" i="7"/>
  <c r="K51" i="7"/>
  <c r="L51" i="7"/>
  <c r="I52" i="7"/>
  <c r="J52" i="7"/>
  <c r="K52" i="7"/>
  <c r="L52" i="7"/>
  <c r="I53" i="7"/>
  <c r="J53" i="7"/>
  <c r="K53" i="7"/>
  <c r="L53" i="7"/>
  <c r="I54" i="7"/>
  <c r="J54" i="7"/>
  <c r="K54" i="7"/>
  <c r="L54" i="7"/>
  <c r="I55" i="7"/>
  <c r="J55" i="7"/>
  <c r="K55" i="7"/>
  <c r="L55" i="7"/>
  <c r="I56" i="7"/>
  <c r="J56" i="7"/>
  <c r="K56" i="7"/>
  <c r="L56" i="7"/>
  <c r="I57" i="7"/>
  <c r="J57" i="7"/>
  <c r="K57" i="7"/>
  <c r="L57" i="7"/>
  <c r="I58" i="7"/>
  <c r="J58" i="7"/>
  <c r="K58" i="7"/>
  <c r="L58" i="7"/>
  <c r="I59" i="7"/>
  <c r="J59" i="7"/>
  <c r="K59" i="7"/>
  <c r="L59" i="7"/>
  <c r="I60" i="7"/>
  <c r="J60" i="7"/>
  <c r="K60" i="7"/>
  <c r="L60" i="7"/>
  <c r="I61" i="7"/>
  <c r="J61" i="7"/>
  <c r="K61" i="7"/>
  <c r="L61" i="7"/>
  <c r="I62" i="7"/>
  <c r="J62" i="7"/>
  <c r="K62" i="7"/>
  <c r="L62" i="7"/>
  <c r="I63" i="7"/>
  <c r="J63" i="7"/>
  <c r="K63" i="7"/>
  <c r="L63" i="7"/>
  <c r="I64" i="7"/>
  <c r="J64" i="7"/>
  <c r="K64" i="7"/>
  <c r="L64" i="7"/>
  <c r="I65" i="7"/>
  <c r="J65" i="7"/>
  <c r="K65" i="7"/>
  <c r="L65" i="7"/>
  <c r="I66" i="7"/>
  <c r="J66" i="7"/>
  <c r="K66" i="7"/>
  <c r="L66" i="7"/>
  <c r="I67" i="7"/>
  <c r="J67" i="7"/>
  <c r="K67" i="7"/>
  <c r="L67" i="7"/>
  <c r="I68" i="7"/>
  <c r="J68" i="7"/>
  <c r="K68" i="7"/>
  <c r="L68" i="7"/>
  <c r="I69" i="7"/>
  <c r="J69" i="7"/>
  <c r="K69" i="7"/>
  <c r="L69" i="7"/>
  <c r="I70" i="7"/>
  <c r="J70" i="7"/>
  <c r="K70" i="7"/>
  <c r="L70" i="7"/>
  <c r="I71" i="7"/>
  <c r="J71" i="7"/>
  <c r="K71" i="7"/>
  <c r="L71" i="7"/>
  <c r="I72" i="7"/>
  <c r="J72" i="7"/>
  <c r="K72" i="7"/>
  <c r="L72" i="7"/>
  <c r="I73" i="7"/>
  <c r="J73" i="7"/>
  <c r="K73" i="7"/>
  <c r="L73" i="7"/>
  <c r="I74" i="7"/>
  <c r="J74" i="7"/>
  <c r="K74" i="7"/>
  <c r="L74" i="7"/>
  <c r="I75" i="7"/>
  <c r="J75" i="7"/>
  <c r="K75" i="7"/>
  <c r="L75" i="7"/>
  <c r="I76" i="7"/>
  <c r="J76" i="7"/>
  <c r="K76" i="7"/>
  <c r="L76" i="7"/>
  <c r="I77" i="7"/>
  <c r="J77" i="7"/>
  <c r="K77" i="7"/>
  <c r="L77" i="7"/>
  <c r="I78" i="7"/>
  <c r="J78" i="7"/>
  <c r="K78" i="7"/>
  <c r="L78" i="7"/>
  <c r="I79" i="7"/>
  <c r="J79" i="7"/>
  <c r="K79" i="7"/>
  <c r="L79" i="7"/>
  <c r="I80" i="7"/>
  <c r="J80" i="7"/>
  <c r="K80" i="7"/>
  <c r="L80" i="7"/>
  <c r="I81" i="7"/>
  <c r="J81" i="7"/>
  <c r="K81" i="7"/>
  <c r="L81" i="7"/>
  <c r="I82" i="7"/>
  <c r="J82" i="7"/>
  <c r="K82" i="7"/>
  <c r="L82" i="7"/>
  <c r="I83" i="7"/>
  <c r="J83" i="7"/>
  <c r="K83" i="7"/>
  <c r="L83" i="7"/>
  <c r="I84" i="7"/>
  <c r="J84" i="7"/>
  <c r="K84" i="7"/>
  <c r="L84" i="7"/>
  <c r="I85" i="7"/>
  <c r="J85" i="7"/>
  <c r="K85" i="7"/>
  <c r="L85" i="7"/>
  <c r="I86" i="7"/>
  <c r="J86" i="7"/>
  <c r="K86" i="7"/>
  <c r="L86" i="7"/>
  <c r="I87" i="7"/>
  <c r="J87" i="7"/>
  <c r="K87" i="7"/>
  <c r="L87" i="7"/>
  <c r="I88" i="7"/>
  <c r="J88" i="7"/>
  <c r="K88" i="7"/>
  <c r="L88" i="7"/>
  <c r="I89" i="7"/>
  <c r="J89" i="7"/>
  <c r="K89" i="7"/>
  <c r="L89" i="7"/>
  <c r="I90" i="7"/>
  <c r="J90" i="7"/>
  <c r="K90" i="7"/>
  <c r="L90" i="7"/>
  <c r="I91" i="7"/>
  <c r="J91" i="7"/>
  <c r="K91" i="7"/>
  <c r="L91" i="7"/>
  <c r="I92" i="7"/>
  <c r="J92" i="7"/>
  <c r="K92" i="7"/>
  <c r="L92" i="7"/>
  <c r="I93" i="7"/>
  <c r="J93" i="7"/>
  <c r="K93" i="7"/>
  <c r="L93" i="7"/>
  <c r="I94" i="7"/>
  <c r="J94" i="7"/>
  <c r="K94" i="7"/>
  <c r="L94" i="7"/>
  <c r="I95" i="7"/>
  <c r="J95" i="7"/>
  <c r="K95" i="7"/>
  <c r="L95" i="7"/>
  <c r="I96" i="7"/>
  <c r="J96" i="7"/>
  <c r="K96" i="7"/>
  <c r="L96" i="7"/>
  <c r="I97" i="7"/>
  <c r="J97" i="7"/>
  <c r="K97" i="7"/>
  <c r="L97" i="7"/>
  <c r="I98" i="7"/>
  <c r="J98" i="7"/>
  <c r="K98" i="7"/>
  <c r="L98" i="7"/>
  <c r="I99" i="7"/>
  <c r="J99" i="7"/>
  <c r="K99" i="7"/>
  <c r="L99" i="7"/>
  <c r="I100" i="7"/>
  <c r="J100" i="7"/>
  <c r="K100" i="7"/>
  <c r="L100" i="7"/>
  <c r="I101" i="7"/>
  <c r="J101" i="7"/>
  <c r="K101" i="7"/>
  <c r="L101" i="7"/>
  <c r="I102" i="7"/>
  <c r="J102" i="7"/>
  <c r="K102" i="7"/>
  <c r="L102" i="7"/>
  <c r="I103" i="7"/>
  <c r="J103" i="7"/>
  <c r="K103" i="7"/>
  <c r="L103" i="7"/>
  <c r="I104" i="7"/>
  <c r="J104" i="7"/>
  <c r="K104" i="7"/>
  <c r="L104" i="7"/>
  <c r="I105" i="7"/>
  <c r="J105" i="7"/>
  <c r="K105" i="7"/>
  <c r="L105" i="7"/>
  <c r="I106" i="7"/>
  <c r="J106" i="7"/>
  <c r="K106" i="7"/>
  <c r="L106" i="7"/>
  <c r="I107" i="7"/>
  <c r="J107" i="7"/>
  <c r="K107" i="7"/>
  <c r="L107" i="7"/>
  <c r="J5" i="7"/>
  <c r="K5" i="7"/>
  <c r="L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J110" i="7" l="1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09" i="7"/>
  <c r="I139" i="5" l="1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138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5" i="5"/>
  <c r="L139" i="5"/>
  <c r="L141" i="5"/>
  <c r="L142" i="5"/>
  <c r="L143" i="5"/>
  <c r="L145" i="5"/>
  <c r="L146" i="5"/>
  <c r="L149" i="5"/>
  <c r="L150" i="5"/>
  <c r="L151" i="5"/>
  <c r="L152" i="5"/>
  <c r="L153" i="5"/>
  <c r="L154" i="5"/>
  <c r="L155" i="5"/>
  <c r="L158" i="5"/>
  <c r="L162" i="5"/>
  <c r="L164" i="5"/>
  <c r="L166" i="5"/>
  <c r="L167" i="5"/>
  <c r="L169" i="5"/>
  <c r="L171" i="5"/>
  <c r="L172" i="5"/>
  <c r="L174" i="5"/>
  <c r="L179" i="5"/>
  <c r="L180" i="5"/>
  <c r="L181" i="5"/>
  <c r="L182" i="5"/>
  <c r="L185" i="5"/>
  <c r="L186" i="5"/>
  <c r="L188" i="5"/>
  <c r="L191" i="5"/>
  <c r="L192" i="5"/>
  <c r="L193" i="5"/>
  <c r="L194" i="5"/>
  <c r="L195" i="5"/>
  <c r="L196" i="5"/>
  <c r="L197" i="5"/>
  <c r="L198" i="5"/>
  <c r="L200" i="5"/>
  <c r="L201" i="5"/>
  <c r="L203" i="5"/>
  <c r="L204" i="5"/>
  <c r="L138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139" i="5"/>
  <c r="F140" i="5"/>
  <c r="F141" i="5"/>
  <c r="F142" i="5"/>
  <c r="F144" i="5"/>
  <c r="F145" i="5"/>
  <c r="F146" i="5"/>
  <c r="F147" i="5"/>
  <c r="F138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5" i="5"/>
  <c r="N198" i="5" l="1"/>
  <c r="N158" i="5"/>
  <c r="N138" i="5"/>
  <c r="N197" i="5"/>
  <c r="N181" i="5"/>
  <c r="N149" i="5"/>
  <c r="N141" i="5"/>
  <c r="N166" i="5"/>
  <c r="N204" i="5"/>
  <c r="N196" i="5"/>
  <c r="N188" i="5"/>
  <c r="N182" i="5"/>
  <c r="N142" i="5"/>
  <c r="N201" i="5"/>
  <c r="N150" i="5"/>
  <c r="N200" i="5"/>
  <c r="N192" i="5"/>
  <c r="N174" i="5"/>
  <c r="N180" i="5"/>
  <c r="N172" i="5"/>
  <c r="N164" i="5"/>
  <c r="N203" i="5"/>
  <c r="N195" i="5"/>
  <c r="N171" i="5"/>
  <c r="N155" i="5"/>
  <c r="N139" i="5"/>
  <c r="N179" i="5"/>
  <c r="N193" i="5"/>
  <c r="N185" i="5"/>
  <c r="N169" i="5"/>
  <c r="N153" i="5"/>
  <c r="N152" i="5"/>
  <c r="N191" i="5"/>
  <c r="N167" i="5"/>
  <c r="N151" i="5"/>
  <c r="N143" i="5"/>
  <c r="N154" i="5"/>
  <c r="N162" i="5"/>
  <c r="N194" i="5"/>
  <c r="N146" i="5"/>
  <c r="N186" i="5"/>
  <c r="N145" i="5"/>
  <c r="A134" i="3" l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K175" i="7" l="1"/>
  <c r="I175" i="7"/>
  <c r="G175" i="7"/>
  <c r="K174" i="7"/>
  <c r="I174" i="7"/>
  <c r="G174" i="7"/>
  <c r="K173" i="7"/>
  <c r="I173" i="7"/>
  <c r="G173" i="7"/>
  <c r="K172" i="7"/>
  <c r="I172" i="7"/>
  <c r="G172" i="7"/>
  <c r="K171" i="7"/>
  <c r="I171" i="7"/>
  <c r="G171" i="7"/>
  <c r="K170" i="7"/>
  <c r="I170" i="7"/>
  <c r="G170" i="7"/>
  <c r="K169" i="7"/>
  <c r="I169" i="7"/>
  <c r="G169" i="7"/>
  <c r="K168" i="7"/>
  <c r="I168" i="7"/>
  <c r="G168" i="7"/>
  <c r="K167" i="7"/>
  <c r="I167" i="7"/>
  <c r="G167" i="7"/>
  <c r="K166" i="7"/>
  <c r="I166" i="7"/>
  <c r="G166" i="7"/>
  <c r="K165" i="7"/>
  <c r="I165" i="7"/>
  <c r="G165" i="7"/>
  <c r="K164" i="7"/>
  <c r="I164" i="7"/>
  <c r="G164" i="7"/>
  <c r="K163" i="7"/>
  <c r="I163" i="7"/>
  <c r="G163" i="7"/>
  <c r="K162" i="7"/>
  <c r="I162" i="7"/>
  <c r="G162" i="7"/>
  <c r="K161" i="7"/>
  <c r="I161" i="7"/>
  <c r="G161" i="7"/>
  <c r="K160" i="7"/>
  <c r="I160" i="7"/>
  <c r="G160" i="7"/>
  <c r="K159" i="7"/>
  <c r="I159" i="7"/>
  <c r="G159" i="7"/>
  <c r="K158" i="7"/>
  <c r="I158" i="7"/>
  <c r="G158" i="7"/>
  <c r="K157" i="7"/>
  <c r="I157" i="7"/>
  <c r="G157" i="7"/>
  <c r="K156" i="7"/>
  <c r="I156" i="7"/>
  <c r="G156" i="7"/>
  <c r="K155" i="7"/>
  <c r="I155" i="7"/>
  <c r="G155" i="7"/>
  <c r="K154" i="7"/>
  <c r="I154" i="7"/>
  <c r="G154" i="7"/>
  <c r="K153" i="7"/>
  <c r="I153" i="7"/>
  <c r="G153" i="7"/>
  <c r="K152" i="7"/>
  <c r="I152" i="7"/>
  <c r="G152" i="7"/>
  <c r="K151" i="7"/>
  <c r="I151" i="7"/>
  <c r="G151" i="7"/>
  <c r="K150" i="7"/>
  <c r="I150" i="7"/>
  <c r="G150" i="7"/>
  <c r="K149" i="7"/>
  <c r="I149" i="7"/>
  <c r="G149" i="7"/>
  <c r="K148" i="7"/>
  <c r="I148" i="7"/>
  <c r="G148" i="7"/>
  <c r="K147" i="7"/>
  <c r="I147" i="7"/>
  <c r="G147" i="7"/>
  <c r="K146" i="7"/>
  <c r="I146" i="7"/>
  <c r="G146" i="7"/>
  <c r="K145" i="7"/>
  <c r="I145" i="7"/>
  <c r="G145" i="7"/>
  <c r="K144" i="7"/>
  <c r="I144" i="7"/>
  <c r="G144" i="7"/>
  <c r="K143" i="7"/>
  <c r="I143" i="7"/>
  <c r="G143" i="7"/>
  <c r="K142" i="7"/>
  <c r="I142" i="7"/>
  <c r="G142" i="7"/>
  <c r="K141" i="7"/>
  <c r="I141" i="7"/>
  <c r="G141" i="7"/>
  <c r="K140" i="7"/>
  <c r="I140" i="7"/>
  <c r="G140" i="7"/>
  <c r="K139" i="7"/>
  <c r="I139" i="7"/>
  <c r="G139" i="7"/>
  <c r="K138" i="7"/>
  <c r="I138" i="7"/>
  <c r="G138" i="7"/>
  <c r="K137" i="7"/>
  <c r="I137" i="7"/>
  <c r="G137" i="7"/>
  <c r="K136" i="7"/>
  <c r="I136" i="7"/>
  <c r="G136" i="7"/>
  <c r="K135" i="7"/>
  <c r="I135" i="7"/>
  <c r="G135" i="7"/>
  <c r="K134" i="7"/>
  <c r="I134" i="7"/>
  <c r="G134" i="7"/>
  <c r="K133" i="7"/>
  <c r="I133" i="7"/>
  <c r="G133" i="7"/>
  <c r="K132" i="7"/>
  <c r="I132" i="7"/>
  <c r="G132" i="7"/>
  <c r="K131" i="7"/>
  <c r="I131" i="7"/>
  <c r="G131" i="7"/>
  <c r="K130" i="7"/>
  <c r="I130" i="7"/>
  <c r="G130" i="7"/>
  <c r="K129" i="7"/>
  <c r="I129" i="7"/>
  <c r="G129" i="7"/>
  <c r="K128" i="7"/>
  <c r="I128" i="7"/>
  <c r="G128" i="7"/>
  <c r="K127" i="7"/>
  <c r="I127" i="7"/>
  <c r="G127" i="7"/>
  <c r="K126" i="7"/>
  <c r="I126" i="7"/>
  <c r="G126" i="7"/>
  <c r="K125" i="7"/>
  <c r="I125" i="7"/>
  <c r="G125" i="7"/>
  <c r="K124" i="7"/>
  <c r="I124" i="7"/>
  <c r="G124" i="7"/>
  <c r="K123" i="7"/>
  <c r="I123" i="7"/>
  <c r="G123" i="7"/>
  <c r="K122" i="7"/>
  <c r="I122" i="7"/>
  <c r="G122" i="7"/>
  <c r="K121" i="7"/>
  <c r="I121" i="7"/>
  <c r="G121" i="7"/>
  <c r="K120" i="7"/>
  <c r="I120" i="7"/>
  <c r="G120" i="7"/>
  <c r="K119" i="7"/>
  <c r="I119" i="7"/>
  <c r="G119" i="7"/>
  <c r="K118" i="7"/>
  <c r="I118" i="7"/>
  <c r="G118" i="7"/>
  <c r="K117" i="7"/>
  <c r="I117" i="7"/>
  <c r="G117" i="7"/>
  <c r="K116" i="7"/>
  <c r="I116" i="7"/>
  <c r="G116" i="7"/>
  <c r="K115" i="7"/>
  <c r="I115" i="7"/>
  <c r="G115" i="7"/>
  <c r="K114" i="7"/>
  <c r="I114" i="7"/>
  <c r="G114" i="7"/>
  <c r="K113" i="7"/>
  <c r="I113" i="7"/>
  <c r="G113" i="7"/>
  <c r="K112" i="7"/>
  <c r="I112" i="7"/>
  <c r="G112" i="7"/>
  <c r="K111" i="7"/>
  <c r="I111" i="7"/>
  <c r="G111" i="7"/>
  <c r="K110" i="7"/>
  <c r="I110" i="7"/>
  <c r="G110" i="7"/>
  <c r="K109" i="7"/>
  <c r="I109" i="7"/>
  <c r="G109" i="7"/>
  <c r="I5" i="7"/>
  <c r="G5" i="7"/>
  <c r="G139" i="5"/>
  <c r="H139" i="5"/>
  <c r="J139" i="5"/>
  <c r="K139" i="5"/>
  <c r="G140" i="5"/>
  <c r="H140" i="5"/>
  <c r="J140" i="5"/>
  <c r="K140" i="5"/>
  <c r="G141" i="5"/>
  <c r="H141" i="5"/>
  <c r="J141" i="5"/>
  <c r="K141" i="5"/>
  <c r="G142" i="5"/>
  <c r="H142" i="5"/>
  <c r="J142" i="5"/>
  <c r="K142" i="5"/>
  <c r="G143" i="5"/>
  <c r="H143" i="5"/>
  <c r="J143" i="5"/>
  <c r="K143" i="5"/>
  <c r="G144" i="5"/>
  <c r="H144" i="5"/>
  <c r="J144" i="5"/>
  <c r="K144" i="5"/>
  <c r="G145" i="5"/>
  <c r="H145" i="5"/>
  <c r="J145" i="5"/>
  <c r="K145" i="5"/>
  <c r="G146" i="5"/>
  <c r="H146" i="5"/>
  <c r="J146" i="5"/>
  <c r="K146" i="5"/>
  <c r="G147" i="5"/>
  <c r="H147" i="5"/>
  <c r="J147" i="5"/>
  <c r="K147" i="5"/>
  <c r="G148" i="5"/>
  <c r="H148" i="5"/>
  <c r="J148" i="5"/>
  <c r="K148" i="5"/>
  <c r="G149" i="5"/>
  <c r="H149" i="5"/>
  <c r="J149" i="5"/>
  <c r="K149" i="5"/>
  <c r="G150" i="5"/>
  <c r="H150" i="5"/>
  <c r="J150" i="5"/>
  <c r="K150" i="5"/>
  <c r="G151" i="5"/>
  <c r="H151" i="5"/>
  <c r="J151" i="5"/>
  <c r="K151" i="5"/>
  <c r="G152" i="5"/>
  <c r="H152" i="5"/>
  <c r="J152" i="5"/>
  <c r="K152" i="5"/>
  <c r="G153" i="5"/>
  <c r="H153" i="5"/>
  <c r="J153" i="5"/>
  <c r="K153" i="5"/>
  <c r="G154" i="5"/>
  <c r="H154" i="5"/>
  <c r="J154" i="5"/>
  <c r="K154" i="5"/>
  <c r="G155" i="5"/>
  <c r="H155" i="5"/>
  <c r="J155" i="5"/>
  <c r="K155" i="5"/>
  <c r="G156" i="5"/>
  <c r="H156" i="5"/>
  <c r="J156" i="5"/>
  <c r="K156" i="5"/>
  <c r="G157" i="5"/>
  <c r="H157" i="5"/>
  <c r="J157" i="5"/>
  <c r="K157" i="5"/>
  <c r="G158" i="5"/>
  <c r="H158" i="5"/>
  <c r="J158" i="5"/>
  <c r="K158" i="5"/>
  <c r="G159" i="5"/>
  <c r="H159" i="5"/>
  <c r="J159" i="5"/>
  <c r="K159" i="5"/>
  <c r="G160" i="5"/>
  <c r="H160" i="5"/>
  <c r="J160" i="5"/>
  <c r="K160" i="5"/>
  <c r="G161" i="5"/>
  <c r="H161" i="5"/>
  <c r="J161" i="5"/>
  <c r="K161" i="5"/>
  <c r="G162" i="5"/>
  <c r="H162" i="5"/>
  <c r="J162" i="5"/>
  <c r="K162" i="5"/>
  <c r="G163" i="5"/>
  <c r="H163" i="5"/>
  <c r="J163" i="5"/>
  <c r="K163" i="5"/>
  <c r="G164" i="5"/>
  <c r="H164" i="5"/>
  <c r="J164" i="5"/>
  <c r="K164" i="5"/>
  <c r="G165" i="5"/>
  <c r="H165" i="5"/>
  <c r="J165" i="5"/>
  <c r="K165" i="5"/>
  <c r="G166" i="5"/>
  <c r="H166" i="5"/>
  <c r="J166" i="5"/>
  <c r="K166" i="5"/>
  <c r="G167" i="5"/>
  <c r="H167" i="5"/>
  <c r="J167" i="5"/>
  <c r="K167" i="5"/>
  <c r="G168" i="5"/>
  <c r="H168" i="5"/>
  <c r="J168" i="5"/>
  <c r="K168" i="5"/>
  <c r="G169" i="5"/>
  <c r="H169" i="5"/>
  <c r="J169" i="5"/>
  <c r="K169" i="5"/>
  <c r="G170" i="5"/>
  <c r="H170" i="5"/>
  <c r="J170" i="5"/>
  <c r="K170" i="5"/>
  <c r="G171" i="5"/>
  <c r="H171" i="5"/>
  <c r="J171" i="5"/>
  <c r="K171" i="5"/>
  <c r="G172" i="5"/>
  <c r="H172" i="5"/>
  <c r="J172" i="5"/>
  <c r="K172" i="5"/>
  <c r="G173" i="5"/>
  <c r="H173" i="5"/>
  <c r="J173" i="5"/>
  <c r="K173" i="5"/>
  <c r="G174" i="5"/>
  <c r="H174" i="5"/>
  <c r="J174" i="5"/>
  <c r="K174" i="5"/>
  <c r="G175" i="5"/>
  <c r="H175" i="5"/>
  <c r="J175" i="5"/>
  <c r="K175" i="5"/>
  <c r="G176" i="5"/>
  <c r="H176" i="5"/>
  <c r="J176" i="5"/>
  <c r="K176" i="5"/>
  <c r="G177" i="5"/>
  <c r="H177" i="5"/>
  <c r="J177" i="5"/>
  <c r="K177" i="5"/>
  <c r="G178" i="5"/>
  <c r="H178" i="5"/>
  <c r="J178" i="5"/>
  <c r="K178" i="5"/>
  <c r="G179" i="5"/>
  <c r="H179" i="5"/>
  <c r="J179" i="5"/>
  <c r="K179" i="5"/>
  <c r="G180" i="5"/>
  <c r="H180" i="5"/>
  <c r="J180" i="5"/>
  <c r="K180" i="5"/>
  <c r="G181" i="5"/>
  <c r="H181" i="5"/>
  <c r="J181" i="5"/>
  <c r="K181" i="5"/>
  <c r="G182" i="5"/>
  <c r="H182" i="5"/>
  <c r="J182" i="5"/>
  <c r="K182" i="5"/>
  <c r="G183" i="5"/>
  <c r="H183" i="5"/>
  <c r="J183" i="5"/>
  <c r="K183" i="5"/>
  <c r="G184" i="5"/>
  <c r="H184" i="5"/>
  <c r="J184" i="5"/>
  <c r="K184" i="5"/>
  <c r="G185" i="5"/>
  <c r="H185" i="5"/>
  <c r="J185" i="5"/>
  <c r="K185" i="5"/>
  <c r="G186" i="5"/>
  <c r="H186" i="5"/>
  <c r="J186" i="5"/>
  <c r="K186" i="5"/>
  <c r="G187" i="5"/>
  <c r="H187" i="5"/>
  <c r="J187" i="5"/>
  <c r="K187" i="5"/>
  <c r="G188" i="5"/>
  <c r="H188" i="5"/>
  <c r="J188" i="5"/>
  <c r="K188" i="5"/>
  <c r="G189" i="5"/>
  <c r="H189" i="5"/>
  <c r="J189" i="5"/>
  <c r="K189" i="5"/>
  <c r="G190" i="5"/>
  <c r="H190" i="5"/>
  <c r="J190" i="5"/>
  <c r="K190" i="5"/>
  <c r="G191" i="5"/>
  <c r="H191" i="5"/>
  <c r="J191" i="5"/>
  <c r="K191" i="5"/>
  <c r="G192" i="5"/>
  <c r="H192" i="5"/>
  <c r="J192" i="5"/>
  <c r="K192" i="5"/>
  <c r="G193" i="5"/>
  <c r="H193" i="5"/>
  <c r="J193" i="5"/>
  <c r="K193" i="5"/>
  <c r="G194" i="5"/>
  <c r="H194" i="5"/>
  <c r="J194" i="5"/>
  <c r="K194" i="5"/>
  <c r="G195" i="5"/>
  <c r="H195" i="5"/>
  <c r="J195" i="5"/>
  <c r="K195" i="5"/>
  <c r="G196" i="5"/>
  <c r="H196" i="5"/>
  <c r="J196" i="5"/>
  <c r="K196" i="5"/>
  <c r="G197" i="5"/>
  <c r="H197" i="5"/>
  <c r="J197" i="5"/>
  <c r="K197" i="5"/>
  <c r="G198" i="5"/>
  <c r="H198" i="5"/>
  <c r="J198" i="5"/>
  <c r="K198" i="5"/>
  <c r="G199" i="5"/>
  <c r="H199" i="5"/>
  <c r="J199" i="5"/>
  <c r="K199" i="5"/>
  <c r="G200" i="5"/>
  <c r="H200" i="5"/>
  <c r="J200" i="5"/>
  <c r="K200" i="5"/>
  <c r="G201" i="5"/>
  <c r="H201" i="5"/>
  <c r="J201" i="5"/>
  <c r="K201" i="5"/>
  <c r="G202" i="5"/>
  <c r="H202" i="5"/>
  <c r="J202" i="5"/>
  <c r="K202" i="5"/>
  <c r="G203" i="5"/>
  <c r="H203" i="5"/>
  <c r="J203" i="5"/>
  <c r="K203" i="5"/>
  <c r="G204" i="5"/>
  <c r="H204" i="5"/>
  <c r="J204" i="5"/>
  <c r="K204" i="5"/>
  <c r="K138" i="5"/>
  <c r="J138" i="5"/>
  <c r="H138" i="5"/>
  <c r="G138" i="5"/>
  <c r="L170" i="5" l="1"/>
  <c r="L160" i="5"/>
  <c r="L156" i="5"/>
  <c r="L148" i="5"/>
  <c r="L144" i="5"/>
  <c r="L140" i="5"/>
  <c r="M154" i="7"/>
  <c r="M162" i="7"/>
  <c r="M122" i="7"/>
  <c r="M130" i="7"/>
  <c r="M138" i="7"/>
  <c r="M146" i="7"/>
  <c r="M112" i="7"/>
  <c r="M170" i="7"/>
  <c r="M120" i="7"/>
  <c r="M128" i="7"/>
  <c r="M136" i="7"/>
  <c r="M144" i="7"/>
  <c r="M152" i="7"/>
  <c r="M160" i="7"/>
  <c r="M116" i="7"/>
  <c r="M124" i="7"/>
  <c r="M132" i="7"/>
  <c r="M140" i="7"/>
  <c r="M148" i="7"/>
  <c r="M156" i="7"/>
  <c r="M164" i="7"/>
  <c r="M172" i="7"/>
  <c r="M168" i="7"/>
  <c r="M6" i="7"/>
  <c r="M8" i="7"/>
  <c r="M10" i="7"/>
  <c r="M12" i="7"/>
  <c r="M14" i="7"/>
  <c r="M34" i="7"/>
  <c r="M36" i="7"/>
  <c r="M38" i="7"/>
  <c r="M40" i="7"/>
  <c r="M42" i="7"/>
  <c r="M19" i="7"/>
  <c r="M21" i="7"/>
  <c r="M23" i="7"/>
  <c r="M25" i="7"/>
  <c r="M27" i="7"/>
  <c r="M29" i="7"/>
  <c r="M31" i="7"/>
  <c r="M59" i="7"/>
  <c r="M61" i="7"/>
  <c r="M63" i="7"/>
  <c r="M65" i="7"/>
  <c r="M67" i="7"/>
  <c r="M69" i="7"/>
  <c r="M71" i="7"/>
  <c r="M73" i="7"/>
  <c r="M75" i="7"/>
  <c r="M77" i="7"/>
  <c r="M113" i="7"/>
  <c r="M121" i="7"/>
  <c r="M129" i="7"/>
  <c r="M137" i="7"/>
  <c r="M145" i="7"/>
  <c r="M153" i="7"/>
  <c r="M161" i="7"/>
  <c r="M169" i="7"/>
  <c r="M114" i="7"/>
  <c r="M16" i="7"/>
  <c r="M18" i="7"/>
  <c r="M44" i="7"/>
  <c r="M46" i="7"/>
  <c r="M48" i="7"/>
  <c r="M50" i="7"/>
  <c r="M52" i="7"/>
  <c r="M54" i="7"/>
  <c r="M55" i="7"/>
  <c r="M76" i="7"/>
  <c r="M5" i="7"/>
  <c r="M78" i="7"/>
  <c r="M80" i="7"/>
  <c r="M82" i="7"/>
  <c r="M84" i="7"/>
  <c r="M86" i="7"/>
  <c r="M88" i="7"/>
  <c r="M90" i="7"/>
  <c r="M91" i="7"/>
  <c r="M94" i="7"/>
  <c r="M96" i="7"/>
  <c r="M98" i="7"/>
  <c r="M100" i="7"/>
  <c r="M103" i="7"/>
  <c r="M105" i="7"/>
  <c r="M107" i="7"/>
  <c r="M111" i="7"/>
  <c r="M119" i="7"/>
  <c r="M127" i="7"/>
  <c r="M135" i="7"/>
  <c r="M143" i="7"/>
  <c r="M151" i="7"/>
  <c r="M159" i="7"/>
  <c r="M167" i="7"/>
  <c r="M175" i="7"/>
  <c r="M109" i="7"/>
  <c r="M117" i="7"/>
  <c r="M125" i="7"/>
  <c r="M133" i="7"/>
  <c r="M141" i="7"/>
  <c r="M149" i="7"/>
  <c r="M157" i="7"/>
  <c r="M165" i="7"/>
  <c r="M173" i="7"/>
  <c r="M115" i="7"/>
  <c r="M123" i="7"/>
  <c r="M131" i="7"/>
  <c r="M139" i="7"/>
  <c r="M147" i="7"/>
  <c r="M155" i="7"/>
  <c r="M163" i="7"/>
  <c r="M171" i="7"/>
  <c r="M110" i="7"/>
  <c r="M118" i="7"/>
  <c r="M126" i="7"/>
  <c r="M134" i="7"/>
  <c r="M142" i="7"/>
  <c r="M150" i="7"/>
  <c r="M158" i="7"/>
  <c r="M166" i="7"/>
  <c r="M174" i="7"/>
  <c r="M7" i="7"/>
  <c r="M9" i="7"/>
  <c r="M11" i="7"/>
  <c r="M13" i="7"/>
  <c r="M15" i="7"/>
  <c r="M17" i="7"/>
  <c r="M20" i="7"/>
  <c r="M22" i="7"/>
  <c r="M24" i="7"/>
  <c r="M26" i="7"/>
  <c r="M28" i="7"/>
  <c r="M30" i="7"/>
  <c r="M32" i="7"/>
  <c r="M33" i="7"/>
  <c r="M35" i="7"/>
  <c r="M37" i="7"/>
  <c r="M39" i="7"/>
  <c r="M41" i="7"/>
  <c r="M43" i="7"/>
  <c r="M45" i="7"/>
  <c r="M47" i="7"/>
  <c r="M49" i="7"/>
  <c r="M51" i="7"/>
  <c r="M53" i="7"/>
  <c r="M56" i="7"/>
  <c r="M57" i="7"/>
  <c r="M58" i="7"/>
  <c r="M60" i="7"/>
  <c r="M62" i="7"/>
  <c r="M64" i="7"/>
  <c r="M66" i="7"/>
  <c r="M68" i="7"/>
  <c r="M70" i="7"/>
  <c r="M72" i="7"/>
  <c r="M74" i="7"/>
  <c r="M79" i="7"/>
  <c r="M81" i="7"/>
  <c r="M83" i="7"/>
  <c r="M85" i="7"/>
  <c r="M87" i="7"/>
  <c r="M89" i="7"/>
  <c r="M92" i="7"/>
  <c r="M93" i="7"/>
  <c r="M95" i="7"/>
  <c r="M97" i="7"/>
  <c r="M99" i="7"/>
  <c r="M101" i="7"/>
  <c r="M102" i="7"/>
  <c r="M104" i="7"/>
  <c r="M106" i="7"/>
  <c r="L202" i="5"/>
  <c r="L190" i="5"/>
  <c r="L184" i="5"/>
  <c r="L178" i="5"/>
  <c r="L176" i="5"/>
  <c r="L168" i="5"/>
  <c r="L199" i="5"/>
  <c r="L189" i="5"/>
  <c r="L187" i="5"/>
  <c r="L183" i="5"/>
  <c r="L177" i="5"/>
  <c r="L175" i="5"/>
  <c r="L173" i="5"/>
  <c r="L165" i="5"/>
  <c r="L163" i="5"/>
  <c r="L161" i="5"/>
  <c r="L159" i="5"/>
  <c r="L157" i="5"/>
  <c r="L147" i="5"/>
  <c r="N172" i="7" l="1"/>
  <c r="N159" i="7"/>
  <c r="N174" i="7"/>
  <c r="N163" i="7"/>
  <c r="N110" i="7"/>
  <c r="N145" i="7"/>
  <c r="N112" i="7"/>
  <c r="N165" i="7"/>
  <c r="N170" i="7"/>
  <c r="N119" i="7"/>
  <c r="N155" i="7"/>
  <c r="N157" i="7"/>
  <c r="N167" i="7"/>
  <c r="N166" i="7"/>
  <c r="N135" i="7"/>
  <c r="N168" i="7"/>
  <c r="N127" i="7"/>
  <c r="N162" i="7"/>
  <c r="N148" i="7"/>
  <c r="N164" i="7"/>
  <c r="N149" i="7"/>
  <c r="N154" i="7"/>
  <c r="N129" i="7"/>
  <c r="N156" i="7"/>
  <c r="N124" i="7"/>
  <c r="N116" i="7"/>
  <c r="N175" i="7"/>
  <c r="N158" i="7"/>
  <c r="N132" i="7"/>
  <c r="N150" i="7"/>
  <c r="N139" i="7"/>
  <c r="N152" i="7"/>
  <c r="N141" i="7"/>
  <c r="N146" i="7"/>
  <c r="N142" i="7"/>
  <c r="N169" i="7"/>
  <c r="N131" i="7"/>
  <c r="N144" i="7"/>
  <c r="N161" i="7"/>
  <c r="N133" i="7"/>
  <c r="N138" i="7"/>
  <c r="N147" i="7"/>
  <c r="N134" i="7"/>
  <c r="N153" i="7"/>
  <c r="N123" i="7"/>
  <c r="N136" i="7"/>
  <c r="N137" i="7"/>
  <c r="N125" i="7"/>
  <c r="N130" i="7"/>
  <c r="N151" i="7"/>
  <c r="N140" i="7"/>
  <c r="N160" i="7"/>
  <c r="N126" i="7"/>
  <c r="N121" i="7"/>
  <c r="N115" i="7"/>
  <c r="N128" i="7"/>
  <c r="N113" i="7"/>
  <c r="N117" i="7"/>
  <c r="N122" i="7"/>
  <c r="N143" i="7"/>
  <c r="N118" i="7"/>
  <c r="N171" i="7"/>
  <c r="N111" i="7"/>
  <c r="N120" i="7"/>
  <c r="N173" i="7"/>
  <c r="N109" i="7"/>
  <c r="N114" i="7"/>
  <c r="N47" i="7"/>
  <c r="N57" i="7"/>
  <c r="N84" i="7"/>
  <c r="N64" i="7"/>
  <c r="N66" i="7"/>
  <c r="N13" i="7"/>
  <c r="N78" i="7"/>
  <c r="N106" i="7"/>
  <c r="N92" i="7"/>
  <c r="N79" i="7"/>
  <c r="N94" i="7"/>
  <c r="N19" i="7"/>
  <c r="N101" i="7"/>
  <c r="N104" i="7"/>
  <c r="N51" i="7"/>
  <c r="N39" i="7"/>
  <c r="N26" i="7"/>
  <c r="N74" i="7"/>
  <c r="N48" i="7"/>
  <c r="N75" i="7"/>
  <c r="N11" i="7"/>
  <c r="N44" i="7"/>
  <c r="N67" i="7"/>
  <c r="N5" i="7"/>
  <c r="N21" i="7"/>
  <c r="N73" i="7"/>
  <c r="N58" i="7"/>
  <c r="N90" i="7"/>
  <c r="N6" i="7"/>
  <c r="N59" i="7"/>
  <c r="N8" i="7"/>
  <c r="N24" i="7"/>
  <c r="N65" i="7"/>
  <c r="N89" i="7"/>
  <c r="N37" i="7"/>
  <c r="N28" i="7"/>
  <c r="N71" i="7"/>
  <c r="N53" i="7"/>
  <c r="N83" i="7"/>
  <c r="N93" i="7"/>
  <c r="N35" i="7"/>
  <c r="N25" i="7"/>
  <c r="N82" i="7"/>
  <c r="N31" i="7"/>
  <c r="N97" i="7"/>
  <c r="N54" i="7"/>
  <c r="N34" i="7"/>
  <c r="N70" i="7"/>
  <c r="N17" i="7"/>
  <c r="N81" i="7"/>
  <c r="N30" i="7"/>
  <c r="N20" i="7"/>
  <c r="N63" i="7"/>
  <c r="N99" i="7"/>
  <c r="N32" i="7"/>
  <c r="N43" i="7"/>
  <c r="N77" i="7"/>
  <c r="N76" i="7"/>
  <c r="N23" i="7"/>
  <c r="N100" i="7"/>
  <c r="N46" i="7"/>
  <c r="N27" i="7"/>
  <c r="N62" i="7"/>
  <c r="N105" i="7"/>
  <c r="N52" i="7"/>
  <c r="N22" i="7"/>
  <c r="N7" i="7"/>
  <c r="N69" i="7"/>
  <c r="N16" i="7"/>
  <c r="N85" i="7"/>
  <c r="N33" i="7"/>
  <c r="N42" i="7"/>
  <c r="N14" i="7"/>
  <c r="N56" i="7"/>
  <c r="N98" i="7"/>
  <c r="N68" i="7"/>
  <c r="N15" i="7"/>
  <c r="N103" i="7"/>
  <c r="N50" i="7"/>
  <c r="N87" i="7"/>
  <c r="N41" i="7"/>
  <c r="N61" i="7"/>
  <c r="N10" i="7"/>
  <c r="N88" i="7"/>
  <c r="N36" i="7"/>
  <c r="N102" i="7"/>
  <c r="N49" i="7"/>
  <c r="N40" i="7"/>
  <c r="N60" i="7"/>
  <c r="N9" i="7"/>
  <c r="N96" i="7"/>
  <c r="N18" i="7"/>
  <c r="N107" i="7"/>
  <c r="N55" i="7"/>
  <c r="N72" i="7"/>
  <c r="N80" i="7"/>
  <c r="N29" i="7"/>
  <c r="N95" i="7"/>
  <c r="N45" i="7"/>
  <c r="N86" i="7"/>
  <c r="N12" i="7"/>
  <c r="N91" i="7"/>
  <c r="N38" i="7"/>
  <c r="N140" i="5"/>
  <c r="N176" i="5"/>
  <c r="N202" i="5"/>
  <c r="N187" i="5"/>
  <c r="N161" i="5"/>
  <c r="N148" i="5"/>
  <c r="N183" i="5"/>
  <c r="N189" i="5"/>
  <c r="N160" i="5"/>
  <c r="N173" i="5"/>
  <c r="N175" i="5"/>
  <c r="N159" i="5"/>
  <c r="N199" i="5"/>
  <c r="N156" i="5"/>
  <c r="N170" i="5"/>
  <c r="N144" i="5"/>
  <c r="N178" i="5"/>
  <c r="N190" i="5"/>
  <c r="N184" i="5"/>
  <c r="N163" i="5"/>
  <c r="N165" i="5"/>
  <c r="N177" i="5"/>
  <c r="N157" i="5"/>
  <c r="N147" i="5"/>
  <c r="N168" i="5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K5" i="5" l="1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J5" i="5" l="1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H5" i="5"/>
  <c r="L5" i="5" s="1"/>
  <c r="M5" i="5" s="1"/>
  <c r="H6" i="5"/>
  <c r="H7" i="5"/>
  <c r="H8" i="5"/>
  <c r="L8" i="5" s="1"/>
  <c r="M8" i="5" s="1"/>
  <c r="H9" i="5"/>
  <c r="H10" i="5"/>
  <c r="H11" i="5"/>
  <c r="L11" i="5" s="1"/>
  <c r="M11" i="5" s="1"/>
  <c r="H12" i="5"/>
  <c r="L12" i="5" s="1"/>
  <c r="M12" i="5" s="1"/>
  <c r="H13" i="5"/>
  <c r="H14" i="5"/>
  <c r="L14" i="5" s="1"/>
  <c r="M14" i="5" s="1"/>
  <c r="H15" i="5"/>
  <c r="L15" i="5" s="1"/>
  <c r="M15" i="5" s="1"/>
  <c r="H16" i="5"/>
  <c r="H17" i="5"/>
  <c r="L17" i="5" s="1"/>
  <c r="M17" i="5" s="1"/>
  <c r="H18" i="5"/>
  <c r="L18" i="5" s="1"/>
  <c r="M18" i="5" s="1"/>
  <c r="H19" i="5"/>
  <c r="L19" i="5" s="1"/>
  <c r="M19" i="5" s="1"/>
  <c r="H20" i="5"/>
  <c r="H21" i="5"/>
  <c r="L21" i="5" s="1"/>
  <c r="M21" i="5" s="1"/>
  <c r="H22" i="5"/>
  <c r="H23" i="5"/>
  <c r="L23" i="5" s="1"/>
  <c r="M23" i="5" s="1"/>
  <c r="H24" i="5"/>
  <c r="H25" i="5"/>
  <c r="L25" i="5" s="1"/>
  <c r="M25" i="5" s="1"/>
  <c r="H26" i="5"/>
  <c r="L26" i="5" s="1"/>
  <c r="M26" i="5" s="1"/>
  <c r="H27" i="5"/>
  <c r="L27" i="5" s="1"/>
  <c r="M27" i="5" s="1"/>
  <c r="H28" i="5"/>
  <c r="H29" i="5"/>
  <c r="L29" i="5" s="1"/>
  <c r="M29" i="5" s="1"/>
  <c r="H30" i="5"/>
  <c r="L30" i="5" s="1"/>
  <c r="M30" i="5" s="1"/>
  <c r="H31" i="5"/>
  <c r="L31" i="5" s="1"/>
  <c r="M31" i="5" s="1"/>
  <c r="H32" i="5"/>
  <c r="L32" i="5" s="1"/>
  <c r="M32" i="5" s="1"/>
  <c r="H33" i="5"/>
  <c r="H34" i="5"/>
  <c r="H35" i="5"/>
  <c r="L35" i="5" s="1"/>
  <c r="M35" i="5" s="1"/>
  <c r="H36" i="5"/>
  <c r="L36" i="5" s="1"/>
  <c r="M36" i="5" s="1"/>
  <c r="H37" i="5"/>
  <c r="L37" i="5" s="1"/>
  <c r="M37" i="5" s="1"/>
  <c r="H38" i="5"/>
  <c r="L38" i="5" s="1"/>
  <c r="M38" i="5" s="1"/>
  <c r="H39" i="5"/>
  <c r="L39" i="5" s="1"/>
  <c r="M39" i="5" s="1"/>
  <c r="H40" i="5"/>
  <c r="H41" i="5"/>
  <c r="L41" i="5" s="1"/>
  <c r="M41" i="5" s="1"/>
  <c r="H42" i="5"/>
  <c r="L42" i="5" s="1"/>
  <c r="M42" i="5" s="1"/>
  <c r="H43" i="5"/>
  <c r="H44" i="5"/>
  <c r="L44" i="5" s="1"/>
  <c r="M44" i="5" s="1"/>
  <c r="H45" i="5"/>
  <c r="L45" i="5" s="1"/>
  <c r="M45" i="5" s="1"/>
  <c r="H46" i="5"/>
  <c r="H47" i="5"/>
  <c r="H48" i="5"/>
  <c r="L48" i="5" s="1"/>
  <c r="M48" i="5" s="1"/>
  <c r="H49" i="5"/>
  <c r="L49" i="5" s="1"/>
  <c r="M49" i="5" s="1"/>
  <c r="H50" i="5"/>
  <c r="L50" i="5" s="1"/>
  <c r="M50" i="5" s="1"/>
  <c r="H51" i="5"/>
  <c r="L51" i="5" s="1"/>
  <c r="M51" i="5" s="1"/>
  <c r="H52" i="5"/>
  <c r="H53" i="5"/>
  <c r="L53" i="5" s="1"/>
  <c r="M53" i="5" s="1"/>
  <c r="H54" i="5"/>
  <c r="L54" i="5" s="1"/>
  <c r="M54" i="5" s="1"/>
  <c r="H55" i="5"/>
  <c r="H56" i="5"/>
  <c r="L56" i="5" s="1"/>
  <c r="M56" i="5" s="1"/>
  <c r="H57" i="5"/>
  <c r="L57" i="5" s="1"/>
  <c r="M57" i="5" s="1"/>
  <c r="H58" i="5"/>
  <c r="H59" i="5"/>
  <c r="H60" i="5"/>
  <c r="L60" i="5" s="1"/>
  <c r="M60" i="5" s="1"/>
  <c r="H61" i="5"/>
  <c r="H62" i="5"/>
  <c r="L62" i="5" s="1"/>
  <c r="M62" i="5" s="1"/>
  <c r="H63" i="5"/>
  <c r="L63" i="5" s="1"/>
  <c r="M63" i="5" s="1"/>
  <c r="H64" i="5"/>
  <c r="H65" i="5"/>
  <c r="L65" i="5" s="1"/>
  <c r="M65" i="5" s="1"/>
  <c r="H66" i="5"/>
  <c r="L66" i="5" s="1"/>
  <c r="M66" i="5" s="1"/>
  <c r="H67" i="5"/>
  <c r="L67" i="5" s="1"/>
  <c r="M67" i="5" s="1"/>
  <c r="H68" i="5"/>
  <c r="L68" i="5" s="1"/>
  <c r="M68" i="5" s="1"/>
  <c r="H69" i="5"/>
  <c r="L69" i="5" s="1"/>
  <c r="M69" i="5" s="1"/>
  <c r="H70" i="5"/>
  <c r="H71" i="5"/>
  <c r="L71" i="5" s="1"/>
  <c r="M71" i="5" s="1"/>
  <c r="H72" i="5"/>
  <c r="L72" i="5" s="1"/>
  <c r="M72" i="5" s="1"/>
  <c r="H73" i="5"/>
  <c r="L73" i="5" s="1"/>
  <c r="M73" i="5" s="1"/>
  <c r="H74" i="5"/>
  <c r="L74" i="5" s="1"/>
  <c r="M74" i="5" s="1"/>
  <c r="H75" i="5"/>
  <c r="L75" i="5" s="1"/>
  <c r="M75" i="5" s="1"/>
  <c r="H76" i="5"/>
  <c r="H77" i="5"/>
  <c r="H78" i="5"/>
  <c r="L78" i="5" s="1"/>
  <c r="M78" i="5" s="1"/>
  <c r="H79" i="5"/>
  <c r="L79" i="5" s="1"/>
  <c r="M79" i="5" s="1"/>
  <c r="H80" i="5"/>
  <c r="L80" i="5" s="1"/>
  <c r="M80" i="5" s="1"/>
  <c r="H81" i="5"/>
  <c r="L81" i="5" s="1"/>
  <c r="M81" i="5" s="1"/>
  <c r="H82" i="5"/>
  <c r="H83" i="5"/>
  <c r="H84" i="5"/>
  <c r="L84" i="5" s="1"/>
  <c r="M84" i="5" s="1"/>
  <c r="H85" i="5"/>
  <c r="L85" i="5" s="1"/>
  <c r="M85" i="5" s="1"/>
  <c r="H86" i="5"/>
  <c r="H87" i="5"/>
  <c r="L87" i="5" s="1"/>
  <c r="M87" i="5" s="1"/>
  <c r="H88" i="5"/>
  <c r="H89" i="5"/>
  <c r="L89" i="5" s="1"/>
  <c r="M89" i="5" s="1"/>
  <c r="H90" i="5"/>
  <c r="L90" i="5" s="1"/>
  <c r="M90" i="5" s="1"/>
  <c r="H91" i="5"/>
  <c r="L91" i="5" s="1"/>
  <c r="M91" i="5" s="1"/>
  <c r="H92" i="5"/>
  <c r="H93" i="5"/>
  <c r="L93" i="5" s="1"/>
  <c r="M93" i="5" s="1"/>
  <c r="H94" i="5"/>
  <c r="H95" i="5"/>
  <c r="L95" i="5" s="1"/>
  <c r="M95" i="5" s="1"/>
  <c r="H96" i="5"/>
  <c r="L96" i="5" s="1"/>
  <c r="M96" i="5" s="1"/>
  <c r="H97" i="5"/>
  <c r="L97" i="5" s="1"/>
  <c r="M97" i="5" s="1"/>
  <c r="H98" i="5"/>
  <c r="H99" i="5"/>
  <c r="L99" i="5" s="1"/>
  <c r="M99" i="5" s="1"/>
  <c r="H100" i="5"/>
  <c r="H101" i="5"/>
  <c r="H102" i="5"/>
  <c r="L102" i="5" s="1"/>
  <c r="M102" i="5" s="1"/>
  <c r="H103" i="5"/>
  <c r="H104" i="5"/>
  <c r="L104" i="5" s="1"/>
  <c r="M104" i="5" s="1"/>
  <c r="H105" i="5"/>
  <c r="L105" i="5" s="1"/>
  <c r="M105" i="5" s="1"/>
  <c r="H106" i="5"/>
  <c r="H107" i="5"/>
  <c r="L107" i="5" s="1"/>
  <c r="M107" i="5" s="1"/>
  <c r="H108" i="5"/>
  <c r="L108" i="5" s="1"/>
  <c r="M108" i="5" s="1"/>
  <c r="H109" i="5"/>
  <c r="L109" i="5" s="1"/>
  <c r="M109" i="5" s="1"/>
  <c r="H110" i="5"/>
  <c r="L110" i="5" s="1"/>
  <c r="M110" i="5" s="1"/>
  <c r="H111" i="5"/>
  <c r="L111" i="5" s="1"/>
  <c r="M111" i="5" s="1"/>
  <c r="H112" i="5"/>
  <c r="H113" i="5"/>
  <c r="L113" i="5" s="1"/>
  <c r="M113" i="5" s="1"/>
  <c r="H114" i="5"/>
  <c r="L114" i="5" s="1"/>
  <c r="M114" i="5" s="1"/>
  <c r="H115" i="5"/>
  <c r="L115" i="5" s="1"/>
  <c r="M115" i="5" s="1"/>
  <c r="H116" i="5"/>
  <c r="L116" i="5" s="1"/>
  <c r="M116" i="5" s="1"/>
  <c r="H117" i="5"/>
  <c r="L117" i="5" s="1"/>
  <c r="M117" i="5" s="1"/>
  <c r="H118" i="5"/>
  <c r="H119" i="5"/>
  <c r="H120" i="5"/>
  <c r="L120" i="5" s="1"/>
  <c r="M120" i="5" s="1"/>
  <c r="H121" i="5"/>
  <c r="L121" i="5" s="1"/>
  <c r="M121" i="5" s="1"/>
  <c r="H122" i="5"/>
  <c r="L122" i="5" s="1"/>
  <c r="M122" i="5" s="1"/>
  <c r="H123" i="5"/>
  <c r="L123" i="5" s="1"/>
  <c r="M123" i="5" s="1"/>
  <c r="H124" i="5"/>
  <c r="H125" i="5"/>
  <c r="H126" i="5"/>
  <c r="L126" i="5" s="1"/>
  <c r="M126" i="5" s="1"/>
  <c r="H127" i="5"/>
  <c r="H128" i="5"/>
  <c r="L128" i="5" s="1"/>
  <c r="M128" i="5" s="1"/>
  <c r="H129" i="5"/>
  <c r="L129" i="5" s="1"/>
  <c r="M129" i="5" s="1"/>
  <c r="H130" i="5"/>
  <c r="H131" i="5"/>
  <c r="L131" i="5" s="1"/>
  <c r="M131" i="5" s="1"/>
  <c r="H132" i="5"/>
  <c r="L13" i="5" l="1"/>
  <c r="M13" i="5" s="1"/>
  <c r="L7" i="5"/>
  <c r="M7" i="5" s="1"/>
  <c r="L6" i="5"/>
  <c r="M6" i="5" s="1"/>
  <c r="L130" i="5"/>
  <c r="M130" i="5" s="1"/>
  <c r="L124" i="5"/>
  <c r="M124" i="5" s="1"/>
  <c r="L118" i="5"/>
  <c r="M118" i="5" s="1"/>
  <c r="L112" i="5"/>
  <c r="M112" i="5" s="1"/>
  <c r="L106" i="5"/>
  <c r="M106" i="5" s="1"/>
  <c r="L100" i="5"/>
  <c r="M100" i="5" s="1"/>
  <c r="L94" i="5"/>
  <c r="M94" i="5" s="1"/>
  <c r="L88" i="5"/>
  <c r="M88" i="5" s="1"/>
  <c r="L82" i="5"/>
  <c r="M82" i="5" s="1"/>
  <c r="L76" i="5"/>
  <c r="M76" i="5" s="1"/>
  <c r="L70" i="5"/>
  <c r="M70" i="5" s="1"/>
  <c r="L64" i="5"/>
  <c r="M64" i="5" s="1"/>
  <c r="L58" i="5"/>
  <c r="M58" i="5" s="1"/>
  <c r="L52" i="5"/>
  <c r="M52" i="5" s="1"/>
  <c r="L40" i="5"/>
  <c r="M40" i="5" s="1"/>
  <c r="L34" i="5"/>
  <c r="M34" i="5" s="1"/>
  <c r="L28" i="5"/>
  <c r="M28" i="5" s="1"/>
  <c r="L10" i="5"/>
  <c r="M10" i="5" s="1"/>
  <c r="L9" i="5"/>
  <c r="M9" i="5" s="1"/>
  <c r="N6" i="5" s="1"/>
  <c r="N108" i="5" l="1"/>
  <c r="N67" i="5"/>
  <c r="N117" i="5"/>
  <c r="N26" i="5"/>
  <c r="N91" i="5"/>
  <c r="N20" i="5"/>
  <c r="N12" i="5"/>
  <c r="N35" i="5"/>
  <c r="N50" i="5"/>
  <c r="N123" i="5"/>
  <c r="N77" i="5"/>
  <c r="N125" i="5"/>
  <c r="N11" i="5"/>
  <c r="N34" i="5"/>
  <c r="N107" i="5"/>
  <c r="N56" i="5"/>
  <c r="N29" i="5"/>
  <c r="N44" i="5"/>
  <c r="N45" i="5"/>
  <c r="N101" i="5"/>
  <c r="N66" i="5"/>
  <c r="N39" i="5"/>
  <c r="N75" i="5"/>
  <c r="N36" i="5"/>
  <c r="N69" i="5"/>
  <c r="N129" i="5"/>
  <c r="N21" i="5"/>
  <c r="N99" i="5"/>
  <c r="N37" i="5"/>
  <c r="N73" i="5"/>
  <c r="N119" i="5"/>
  <c r="N59" i="5"/>
  <c r="N74" i="5"/>
  <c r="N116" i="5"/>
  <c r="N65" i="5"/>
  <c r="N110" i="5"/>
  <c r="N43" i="5"/>
  <c r="N58" i="5"/>
  <c r="N84" i="5"/>
  <c r="N9" i="5"/>
  <c r="N46" i="5"/>
  <c r="N115" i="5"/>
  <c r="N122" i="5"/>
  <c r="N18" i="5"/>
  <c r="N90" i="5"/>
  <c r="N89" i="5"/>
  <c r="N5" i="5"/>
  <c r="N83" i="5"/>
  <c r="N19" i="5"/>
  <c r="N98" i="5"/>
  <c r="N10" i="5"/>
  <c r="N131" i="5"/>
  <c r="N82" i="5"/>
  <c r="N81" i="5"/>
  <c r="N17" i="5"/>
  <c r="N72" i="5"/>
  <c r="N8" i="5"/>
  <c r="N55" i="5"/>
  <c r="N85" i="5"/>
  <c r="N104" i="5"/>
  <c r="N126" i="5"/>
  <c r="N62" i="5"/>
  <c r="N64" i="5"/>
  <c r="N93" i="5"/>
  <c r="N47" i="5"/>
  <c r="N53" i="5"/>
  <c r="N96" i="5"/>
  <c r="N118" i="5"/>
  <c r="N54" i="5"/>
  <c r="N102" i="5"/>
  <c r="N38" i="5"/>
  <c r="N121" i="5"/>
  <c r="N57" i="5"/>
  <c r="N132" i="5"/>
  <c r="N48" i="5"/>
  <c r="N76" i="5"/>
  <c r="N31" i="5"/>
  <c r="N124" i="5"/>
  <c r="N111" i="5"/>
  <c r="N61" i="5"/>
  <c r="N51" i="5"/>
  <c r="N100" i="5"/>
  <c r="N42" i="5"/>
  <c r="N13" i="5"/>
  <c r="N130" i="5"/>
  <c r="N113" i="5"/>
  <c r="N49" i="5"/>
  <c r="N68" i="5"/>
  <c r="N40" i="5"/>
  <c r="N128" i="5"/>
  <c r="N23" i="5"/>
  <c r="N92" i="5"/>
  <c r="N95" i="5"/>
  <c r="N94" i="5"/>
  <c r="N30" i="5"/>
  <c r="N114" i="5"/>
  <c r="N105" i="5"/>
  <c r="N41" i="5"/>
  <c r="N112" i="5"/>
  <c r="N32" i="5"/>
  <c r="N127" i="5"/>
  <c r="N15" i="5"/>
  <c r="N60" i="5"/>
  <c r="N87" i="5"/>
  <c r="N86" i="5"/>
  <c r="N22" i="5"/>
  <c r="N106" i="5"/>
  <c r="N97" i="5"/>
  <c r="N33" i="5"/>
  <c r="N88" i="5"/>
  <c r="N24" i="5"/>
  <c r="N103" i="5"/>
  <c r="N7" i="5"/>
  <c r="N28" i="5"/>
  <c r="N71" i="5"/>
  <c r="N78" i="5"/>
  <c r="N14" i="5"/>
  <c r="N27" i="5"/>
  <c r="N52" i="5"/>
  <c r="N25" i="5"/>
  <c r="N80" i="5"/>
  <c r="N16" i="5"/>
  <c r="N79" i="5"/>
  <c r="N109" i="5"/>
  <c r="N120" i="5"/>
  <c r="N63" i="5"/>
  <c r="N70" i="5"/>
</calcChain>
</file>

<file path=xl/comments1.xml><?xml version="1.0" encoding="utf-8"?>
<comments xmlns="http://schemas.openxmlformats.org/spreadsheetml/2006/main">
  <authors>
    <author>Климович Татьяна Вячеславовна</author>
  </authors>
  <commentList>
    <comment ref="N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Климович Татьяна Вячеславовна:
</t>
        </r>
        <r>
          <rPr>
            <sz val="9"/>
            <color indexed="81"/>
            <rFont val="Tahoma"/>
            <family val="2"/>
            <charset val="204"/>
          </rPr>
          <t>ранг только по УК Оренбурга, т.к. расчитан показатель №2</t>
        </r>
      </text>
    </comment>
  </commentList>
</comments>
</file>

<file path=xl/sharedStrings.xml><?xml version="1.0" encoding="utf-8"?>
<sst xmlns="http://schemas.openxmlformats.org/spreadsheetml/2006/main" count="1966" uniqueCount="421">
  <si>
    <t xml:space="preserve">Кол-во переведенных на эл. вид квитанции в период акции </t>
  </si>
  <si>
    <t>стоп-фактор</t>
  </si>
  <si>
    <t xml:space="preserve">Своевременное внесение оплаты за предоставляемые услуги 
</t>
  </si>
  <si>
    <t xml:space="preserve">Передача показаний индивидуальных, комнатных приборов учета
</t>
  </si>
  <si>
    <t>Выполнение мероприятий по регулировке обратной сетевой воды Т2 (как в ОЗП так и в МОП)</t>
  </si>
  <si>
    <t>Выполнение мероприятий по регулировке теплосодержания ГВС, снижение расхода Т4 – Коэффициент подогрева на ГВС не должен превышать 0,07 h=Q/dM, Гкал/т</t>
  </si>
  <si>
    <t>Наличие ЭДО в части получения первичных финансовых документов</t>
  </si>
  <si>
    <t>есть - 3
нет - 0</t>
  </si>
  <si>
    <t>Согласие на опломбировку ИПУ ГВС ФЛ</t>
  </si>
  <si>
    <t>подписан - 5 баллов
отсутствует - 0 баллов</t>
  </si>
  <si>
    <t>Л+З</t>
  </si>
  <si>
    <t>Контроль работоспособности ОДПУ ТЭ</t>
  </si>
  <si>
    <t>З</t>
  </si>
  <si>
    <t>Л</t>
  </si>
  <si>
    <t>подписан - 3 балла
в стадии заключения - 2 балла
отсутствует - 0 баллов</t>
  </si>
  <si>
    <t>№ п/п</t>
  </si>
  <si>
    <t xml:space="preserve">Отсутствие не подписанных договоров, доп. соглашений
</t>
  </si>
  <si>
    <t>10/ стоп-фактор</t>
  </si>
  <si>
    <t>Потребитель</t>
  </si>
  <si>
    <t>Общество с ограниченной ответственностью "Аврора"</t>
  </si>
  <si>
    <t>да</t>
  </si>
  <si>
    <t>Общество с ограниченной ответственностью "Базис Комфорт"</t>
  </si>
  <si>
    <t>Общество с ограниченной ответственностью "Базис Сервис"</t>
  </si>
  <si>
    <t>Общество с ограниченной ответственностью "ВЫСОТА 56"</t>
  </si>
  <si>
    <t>Общество с ограниченной ответственностью "ЖЭУ-Ремстройсервис"</t>
  </si>
  <si>
    <t>ОБЩЕСТВО С ОГРАНИЧЕННОЙ ОТВЕТСТВЕННОСТЬЮ "ЗАПАДНАЯ"</t>
  </si>
  <si>
    <t>ОБЩЕСТВО С ОГРАНИЧЕННОЙ ОТВЕТСТВЕННОСТЬЮ "КОНОН"</t>
  </si>
  <si>
    <t>ОБЩЕСТВО С ОГРАНИЧЕННОЙ ОТВЕТСТВЕННОСТЬЮ "ЛАВР"</t>
  </si>
  <si>
    <t>Общество с ограниченной ответственностью "ЛистЖилСервис"</t>
  </si>
  <si>
    <t>нет</t>
  </si>
  <si>
    <t>ОБЩЕСТВО С ОГРАНИЧЕННОЙ ОТВЕТСТВЕННОСТЬЮ "ЛЮБИМЫЙ ДВОРИК"</t>
  </si>
  <si>
    <t>ОБЩЕСТВО С ОГРАНИЧЕННОЙ ОТВЕТСТВЕННОСТЬЮ "МИР ПЛЮС"</t>
  </si>
  <si>
    <t>ОБЩЕСТВО С ОГРАНИЧЕННОЙ ОТВЕТСТВЕННОСТЬЮ "МКЦ"</t>
  </si>
  <si>
    <t>ОБЩЕСТВО С ОГРАНИЧЕННОЙ ОТВЕТСТВЕННОСТЬЮ "М-ЛЕВЕЛ СЕРВИС ПОИНТ"</t>
  </si>
  <si>
    <t>ОБЩЕСТВО С ОГРАНИЧЕННОЙ ОТВЕТСТВЕННОСТЬЮ "ОРИОН"</t>
  </si>
  <si>
    <t>ОБЩЕСТВО С ОГРАНИЧЕННОЙ ОТВЕТСТВЕННОСТЬЮ "ПЕРВЕНЕЦ"</t>
  </si>
  <si>
    <t>ОБЩЕСТВО С ОГРАНИЧЕННОЙ ОТВЕТСТВЕННОСТЬЮ "ПРИОРИТЕТ"</t>
  </si>
  <si>
    <t>ОБЩЕСТВО С ОГРАНИЧЕННОЙ ОТВЕТСТВЕННОСТЬЮ "САРМАТ"</t>
  </si>
  <si>
    <t>Общество с ограниченной ответственностью "Скарабей"</t>
  </si>
  <si>
    <t>Общество с ограниченной ответственностью "Техносервис"</t>
  </si>
  <si>
    <t>Общество с ограниченной ответственностью "УК "Братство"</t>
  </si>
  <si>
    <t>Общество с ограниченной ответственностью "УК Деповская"</t>
  </si>
  <si>
    <t>ОБЩЕСТВО С ОГРАНИЧЕННОЙ ОТВЕТСТВЕННОСТЬЮ "УПРАВДОМ"</t>
  </si>
  <si>
    <t>Общество с ограниченной ответственностью "Управляющая компания "Авангард"</t>
  </si>
  <si>
    <t>ОБЩЕСТВО С ОГРАНИЧЕННОЙ ОТВЕТСТВЕННОСТЬЮ "УПРАВЛЯЮЩАЯ КОМПАНИЯ "АГАТ"</t>
  </si>
  <si>
    <t>ОБЩЕСТВО С ОГРАНИЧЕННОЙ ОТВЕТСТВЕННОСТЬЮ "УПРАВЛЯЮЩАЯ КОМПАНИЯ "АЗИМУТ"</t>
  </si>
  <si>
    <t>Общество с ограниченной ответственностью "Управляющая компания "Айсберг"</t>
  </si>
  <si>
    <t>ОБЩЕСТВО С ОГРАНИЧЕННОЙ ОТВЕТСТВЕННОСТЬЮ "УПРАВЛЯЮЩАЯ КОМПАНИЯ "АЛЬФА"</t>
  </si>
  <si>
    <t>Общество с ограниченной ответственностью "Управляющая компания "Альянс"</t>
  </si>
  <si>
    <t>ОБЩЕСТВО С ОГРАНИЧЕННОЙ ОТВЕТСТВЕННОСТЬЮ "УПРАВЛЯЮЩАЯ КОМПАНИЯ "АМУРСКАЯ"</t>
  </si>
  <si>
    <t>ОБЩЕСТВО С ОГРАНИЧЕННОЙ ОТВЕТСТВЕННОСТЬЮ "УПРАВЛЯЮЩАЯ КОМПАНИЯ "АРЕНДА"</t>
  </si>
  <si>
    <t>ОБЩЕСТВО С ОГРАНИЧЕННОЙ ОТВЕТСТВЕННОСТЬЮ "УПРАВЛЯЮЩАЯ КОМПАНИЯ "ВЕКТОР"</t>
  </si>
  <si>
    <t>ОБЩЕСТВО С ОГРАНИЧЕННОЙ ОТВЕТСТВЕННОСТЬЮ "УПРАВЛЯЮЩАЯ КОМПАНИЯ "ВИШНЕВАЯ"</t>
  </si>
  <si>
    <t>ОБЩЕСТВО С ОГРАНИЧЕННОЙ ОТВЕТСТВЕННОСТЬЮ "УПРАВЛЯЮЩАЯ КОМПАНИЯ "ГАЗОВИК"</t>
  </si>
  <si>
    <t>ОБЩЕСТВО С ОГРАНИЧЕННОЙ ОТВЕТСТВЕННОСТЬЮ "УПРАВЛЯЮЩАЯ КОМПАНИЯ "ГАРМОНИЯ"</t>
  </si>
  <si>
    <t>ОБЩЕСТВО С ОГРАНИЧЕННОЙ ОТВЕТСТВЕННОСТЬЮ "УПРАВЛЯЮЩАЯ КОМПАНИЯ "ГОРОДОК"</t>
  </si>
  <si>
    <t>ОБЩЕСТВО С ОГРАНИЧЕННОЙ ОТВЕТСТВЕННОСТЬЮ "УПРАВЛЯЮЩАЯ КОМПАНИЯ "ДОМ 56"</t>
  </si>
  <si>
    <t>ОБЩЕСТВО С ОГРАНИЧЕННОЙ ОТВЕТСТВЕННОСТЬЮ "УПРАВЛЯЮЩАЯ КОМПАНИЯ "ЕВРАЗИЯ"</t>
  </si>
  <si>
    <t>ОБЩЕСТВО С ОГРАНИЧЕННОЙ ОТВЕТСТВЕННОСТЬЮ "УПРАВЛЯЮЩАЯ КОМПАНИЯ "ЕВРОПЕЙСКАЯ"</t>
  </si>
  <si>
    <t>Общество с ограниченной ответственностью "Управляющая компания "Жилград"</t>
  </si>
  <si>
    <t>Общество с ограниченной ответственностью "Управляющая компания "Загородная"</t>
  </si>
  <si>
    <t>ОБЩЕСТВО С ОГРАНИЧЕННОЙ ОТВЕТСТВЕННОСТЬЮ "УПРАВЛЯЮЩАЯ КОМПАНИЯ "КОРАЛЛ"</t>
  </si>
  <si>
    <t>ОБЩЕСТВО С ОГРАНИЧЕННОЙ ОТВЕТСТВЕННОСТЬЮ "УПРАВЛЯЮЩАЯ КОМПАНИЯ "ЛАДА-РУСЬ"</t>
  </si>
  <si>
    <t>ОБЩЕСТВО С ОГРАНИЧЕННОЙ ОТВЕТСТВЕННОСТЬЮ "УПРАВЛЯЮЩАЯ КОМПАНИЯ "ЛИДЕР"</t>
  </si>
  <si>
    <t>ОБЩЕСТВО С ОГРАНИЧЕННОЙ ОТВЕТСТВЕННОСТЬЮ "УПРАВЛЯЮЩАЯ КОМПАНИЯ "ЛЮБИМЫЙ ДОМ"</t>
  </si>
  <si>
    <t>ОБЩЕСТВО С ОГРАНИЧЕННОЙ ОТВЕТСТВЕННОСТЬЮ "УПРАВЛЯЮЩАЯ КОМПАНИЯ "МАЯК"</t>
  </si>
  <si>
    <t>Общество с ограниченной ответственностью "Управляющая компания "Оракул"</t>
  </si>
  <si>
    <t>ОБЩЕСТВО С ОГРАНИЧЕННОЙ ОТВЕТСТВЕННОСТЬЮ "УПРАВЛЯЮЩАЯ КОМПАНИЯ "ОРЕНБУРГСТРОЙЖИЛСЕРВИС"</t>
  </si>
  <si>
    <t>ОБЩЕСТВО С ОГРАНИЧЕННОЙ ОТВЕТСТВЕННОСТЬЮ "УПРАВЛЯЮЩАЯ КОМПАНИЯ "ОРЕНБУРЖЬЕ?</t>
  </si>
  <si>
    <t>ОБЩЕСТВО С ОГРАНИЧЕННОЙ ОТВЕТСТВЕННОСТЬЮ "УПРАВЛЯЮЩАЯ КОМПАНИЯ "ПАРКОВЫЙ"</t>
  </si>
  <si>
    <t>ОБЩЕСТВО С ОГРАНИЧЕННОЙ ОТВЕТСТВЕННОСТЬЮ "УПРАВЛЯЮЩАЯ КОМПАНИЯ "ПОБЕДА"</t>
  </si>
  <si>
    <t>ОБЩЕСТВО С ОГРАНИЧЕННОЙ ОТВЕТСТВЕННОСТЬЮ "УПРАВЛЯЮЩАЯ КОМПАНИЯ "ПРОМЫШЛЕННАЯ"</t>
  </si>
  <si>
    <t>Общество с ограниченной ответственностью "Управляющая компания "Радужная"</t>
  </si>
  <si>
    <t>Общество с Ограниченной Ответственностью "Управляющая Компания "Ростоши"</t>
  </si>
  <si>
    <t>ОБЩЕСТВО С ОГРАНИЧЕННОЙ ОТВЕТСТВЕННОСТЬЮ "УПРАВЛЯЮЩАЯ КОМПАНИЯ "САЛМЫШ"</t>
  </si>
  <si>
    <t>Общество с ограниченной ответственностью "Управляющая компания "Сарван"</t>
  </si>
  <si>
    <t>ОБЩЕСТВО С ОГРАНИЧЕННОЙ ОТВЕТСТВЕННОСТЬЮ "УПРАВЛЯЮЩАЯ КОМПАНИЯ "СВС"</t>
  </si>
  <si>
    <t>ОБЩЕСТВО С ОГРАНИЧЕННОЙ ОТВЕТСТВЕННОСТЬЮ "УПРАВЛЯЮЩАЯ КОМПАНИЯ "СЕВЕРО-ВОСТОЧНАЯ"</t>
  </si>
  <si>
    <t>ОБЩЕСТВО С ОГРАНИЧЕННОЙ ОТВЕТСТВЕННОСТЬЮ "УПРАВЛЯЮЩАЯ КОМПАНИЯ "СИНЕРГИЯ"</t>
  </si>
  <si>
    <t>Общество с ограниченной ответственностью "Управляющая компания "Союз Справедливости и Социального Равенства"</t>
  </si>
  <si>
    <t>Общество с ограниченной ответственностью "Управляющая компания "СТИМУЛ"</t>
  </si>
  <si>
    <t>ОБЩЕСТВО С ОГРАНИЧЕННОЙ ОТВЕТСТВЕННОСТЬЮ "УПРАВЛЯЮЩАЯ КОМПАНИЯ "СТРЕЛА"</t>
  </si>
  <si>
    <t>ОБЩЕСТВО С ОГРАНИЧЕННОЙ ОТВЕТСТВЕННОСТЬЮ "УПРАВЛЯЮЩАЯ КОМПАНИЯ "СТРОЙСИТИ"</t>
  </si>
  <si>
    <t>ОБЩЕСТВО С ОГРАНИЧЕННОЙ ОТВЕТСТВЕННОСТЬЮ "УПРАВЛЯЮЩАЯ КОМПАНИЯ "СФЕРА"</t>
  </si>
  <si>
    <t>ОБЩЕСТВО С ОГРАНИЧЕННОЙ ОТВЕТСТВЕННОСТЬЮ "УПРАВЛЯЮЩАЯ КОМПАНИЯ "УРАЛ"</t>
  </si>
  <si>
    <t>ОБЩЕСТВО С ОГРАНИЧЕННОЙ ОТВЕТСТВЕННОСТЬЮ "УПРАВЛЯЮЩАЯ КОМПАНИЯ "УРАЛОЧКА"</t>
  </si>
  <si>
    <t>ОБЩЕСТВО С ОГРАНИЧЕННОЙ ОТВЕТСТВЕННОСТЬЮ "УПРАВЛЯЮЩАЯ КОМПАНИЯ "ФЛАГМАН"</t>
  </si>
  <si>
    <t>ОБЩЕСТВО С ОГРАНИЧЕННОЙ ОТВЕТСТВЕННОСТЬЮ "УПРАВЛЯЮЩАЯ КОМПАНИЯ "ФОРТ"</t>
  </si>
  <si>
    <t>ОБЩЕСТВО С ОГРАНИЧЕННОЙ ОТВЕТСТВЕННОСТЬЮ "УПРАВЛЯЮЩАЯ КОМПАНИЯ "ЦЕНТР-ЖКХ"</t>
  </si>
  <si>
    <t>ОБЩЕСТВО С ОГРАНИЧЕННОЙ ОТВЕТСТВЕННОСТЬЮ "УПРАВЛЯЮЩАЯ КОМПАНИЯ "ЧКАЛОВСКАЯ"</t>
  </si>
  <si>
    <t>Общество с ограниченной ответственностью "Управляющая компания "Эксклюзив Хаус Обслуживание"</t>
  </si>
  <si>
    <t>ОБЩЕСТВО С ОГРАНИЧЕННОЙ ОТВЕТСТВЕННОСТЬЮ "УПРАВЛЯЮЩАЯ КОМПАНИЯ "ЭТАЖИ"</t>
  </si>
  <si>
    <t>ОБЩЕСТВО С ОГРАНИЧЕННОЙ ОТВЕТСТВЕННОСТЬЮ "УПРАВЛЯЮЩАЯ КОМПАНИЯ "ЭТАЛОН"</t>
  </si>
  <si>
    <t>ОБЩЕСТВО С ОГРАНИЧЕННОЙ ОТВЕТСТВЕННОСТЬЮ "УПРАВЛЯЮЩАЯ КОМПАНИЯ "ЮЖНО-УРАЛЬСКАЯ"</t>
  </si>
  <si>
    <t>Общество с ограниченной ответственностью "Управляющая компания "Яик"</t>
  </si>
  <si>
    <t>ОБЩЕСТВО С ОГРАНИЧЕННОЙ ОТВЕТСТВЕННОСТЬЮ "УПРАВЛЯЮЩАЯ КОМПАНИЯ ЖИЛИЩНЫМ ФОНДОМ - ЦЕНТРАЛЬНАЯ"</t>
  </si>
  <si>
    <t>ОБЩЕСТВО С ОГРАНИЧЕННОЙ ОТВЕТСТВЕННОСТЬЮ "УПРАВЛЯЮЩАЯ КОМПАНИЯ ЖИЛИЩНЫМ ФОНДОМ "ГАГАРИНСКАЯ"</t>
  </si>
  <si>
    <t>Общество с ограниченной ответственностью "Управляющая компания жилищным фондом "ГазЖилИнвест-Холдинг"</t>
  </si>
  <si>
    <t>Общество с ограниченной ответственностью "Управляющая компания жилищным фондом "Дельта"</t>
  </si>
  <si>
    <t>ОБЩЕСТВО С ОГРАНИЧЕННОЙ ОТВЕТСТВЕННОСТЬЮ "УПРАВЛЯЮЩАЯ КОМПАНИЯ ЖИЛИЩНЫМ ФОНДОМ "ДРУЖБА"</t>
  </si>
  <si>
    <t>ОБЩЕСТВО С ОГРАНИЧЕННОЙ ОТВЕТСТВЕННОСТЬЮ "УПРАВЛЯЮЩАЯ КОМПАНИЯ ЖИЛИЩНЫМ ФОНДОМ "ЗАРЕЧЬЕ"</t>
  </si>
  <si>
    <t>ОБЩЕСТВО С ОГРАНИЧЕННОЙ ОТВЕТСТВЕННОСТЬЮ "УПРАВЛЯЮЩАЯ КОМПАНИЯ ЖИЛИЩНЫМ ФОНДОМ "ЛЕГИОН"</t>
  </si>
  <si>
    <t>ОБЩЕСТВО С ОГРАНИЧЕННОЙ ОТВЕТСТВЕННОСТЬЮ "УПРАВЛЯЮЩАЯ КОМПАНИЯ ЖИЛИЩНЫМ ФОНДОМ "ПРОСТОРНАЯ"</t>
  </si>
  <si>
    <t>ОБЩЕСТВО С ОГРАНИЧЕННОЙ ОТВЕТСТВЕННОСТЬЮ "УПРАВЛЯЮЩАЯ КОМПАНИЯ ЖИЛИЩНЫМ ФОНДОМ "РОМАНТИКА"</t>
  </si>
  <si>
    <t>ОБЩЕСТВО С ОГРАНИЧЕННОЙ ОТВЕТСТВЕННОСТЬЮ "УПРАВЛЯЮЩАЯ КОМПАНИЯ ЖИЛИЩНЫМ ФОНДОМ "СЕВЕРНАЯ"</t>
  </si>
  <si>
    <t>Общество с ограниченной ответственностью "Управляющая компания жилищным фондом "Форштадт"</t>
  </si>
  <si>
    <t>ОБЩЕСТВО С ОГРАНИЧЕННОЙ ОТВЕТСТВЕННОСТЬЮ "УПРАВЛЯЮЩАЯ КОМПАНИЯ ЖИЛИЩНЫМ ФОНДОМ "ХОРОШАЯ"</t>
  </si>
  <si>
    <t>Общество с ограниченной ответственностью "Управляющая компания жилищным фондом "Центральная"</t>
  </si>
  <si>
    <t>ОБЩЕСТВО С ОГРАНИЧЕННОЙ ОТВЕТСТВЕННОСТЬЮ "УПРАВЛЯЮЩАЯ КОМПАНИЯ ЖИЛИЩНЫМ ФОНДОМ "ЮЖНАЯ"</t>
  </si>
  <si>
    <t>ОБЩЕСТВО С ОГРАНИЧЕННОЙ ОТВЕТСТВЕННОСТЬЮ "УПРАВЛЯЮЩАЯ КОМПАНИЯ КОМТЕХСЕРВИС"</t>
  </si>
  <si>
    <t>Общество с ограниченной ответственностью "Управляющая компания Любимый квартал"</t>
  </si>
  <si>
    <t>ОБЩЕСТВО С ОГРАНИЧЕННОЙ ОТВЕТСТВЕННОСТЬЮ "УПРАВЛЯЮЩАЯ КОМПАНИЯ НОВЫЙ ГОРОД"</t>
  </si>
  <si>
    <t>ОБЩЕСТВО С ОГРАНИЧЕННОЙ ОТВЕТСТВЕННОСТЬЮ "УПРАВЛЯЮЩАЯ КОМПАНИЯ РУСЬ"</t>
  </si>
  <si>
    <t>ОБЩЕСТВО С ОГРАНИЧЕННОЙ ОТВЕТСТВЕННОСТЬЮ "УПРАВЛЯЮЩАЯ КОМПАНИЯ СЕВЕРНОЕ КОЛЬЦО"</t>
  </si>
  <si>
    <t>ОБЩЕСТВО С ОГРАНИЧЕННОЙ ОТВЕТСТВЕННОСТЬЮ "УПРАВЛЯЮЩАЯ КОМПАНИЯ ЭКО ДОМ"</t>
  </si>
  <si>
    <t>ОБЩЕСТВО С ОГРАНИЧЕННОЙ ОТВЕТСТВЕННОСТЬЮ "УПРАВЛЯЮЩАЯ КОМПАНИЯ"23 МИКРОРАЙОН"</t>
  </si>
  <si>
    <t>Общество с ограниченной ответственностью "Управляющая компания"Светлое"</t>
  </si>
  <si>
    <t>Общество с ограниченной ответственностью "Управляющая организация "Заводское"</t>
  </si>
  <si>
    <t>Общество с ограниченной ответственностью "Управляющая Организация "Искра"</t>
  </si>
  <si>
    <t>ОБЩЕСТВО С ОГРАНИЧЕННОЙ ОТВЕТСТВЕННОСТЬЮ "УПРАВЛЯЮЩАЯ ОРГАНИЗАЦИЯ "ЛУЧ"</t>
  </si>
  <si>
    <t>ОБЩЕСТВО С ОГРАНИЧЕННОЙ ОТВЕТСТВЕННОСТЬЮ "УПРАВЛЯЮЩАЯ ОРГАНИЗАЦИЯ "МАЛАЯ ЗЕМЛЯ"</t>
  </si>
  <si>
    <t>ОБЩЕСТВО С ОГРАНИЧЕННОЙ ОТВЕТСТВЕННОСТЬЮ "УПРАВЛЯЮЩАЯ ОРГАНИЗАЦИЯ "ПАРИТЕТ"</t>
  </si>
  <si>
    <t>Общество с ограниченной ответственностью "Управляющая организация "ФОРМАТ"</t>
  </si>
  <si>
    <t>ОБЩЕСТВО С ОГРАНИЧЕННОЙ ОТВЕТСТВЕННОСТЬЮ "УПРАВЛЯЮЩАЯ ОРГАНИЗАЦИЯ "ЭЛИТСТРОЙ""</t>
  </si>
  <si>
    <t>ОБЩЕСТВО С ОГРАНИЧЕННОЙ ОТВЕТСТВЕННОСТЬЮ "УПРАВЛЯЮЩАЯ ОРГАНИЗАЦИЯ ЖИЛИЩНЫМ ФОНДОМ "СИЯНИЕ"</t>
  </si>
  <si>
    <t>Общество с ограниченной ответственностью "Утес"</t>
  </si>
  <si>
    <t>Общество с ограниченной ответственностью ?ЕВРОГОРОД?</t>
  </si>
  <si>
    <t>Общество с ограниченной ответственностью строительная компания "Ренессанс"</t>
  </si>
  <si>
    <t>ОБЩЕСТВО С ОГРАНИЧЕННОЙ ОТВЕТСТВЕННОСТЬЮ УК"СОЗИДАНИЕ"</t>
  </si>
  <si>
    <t>ОБЩЕСТВО С ОГРАНИЧЕННОЙ ОТВЕТСТВЕННОСТЬЮ УПРАВЛЕНИЕ ЖИЛИЩНЫМ ФОНДОМ "ВОСТОЧНАЯ"</t>
  </si>
  <si>
    <t>ОБЩЕСТВО С ОГРАНИЧЕННОЙ ОТВЕТСТВЕННОСТЬЮ УПРАВЛЯЮЩАЯ КОМПАНИЯ "АЛМАЗ"</t>
  </si>
  <si>
    <t>ОБЩЕСТВО С ОГРАНИЧЕННОЙ ОТВЕТСТВЕННОСТЬЮ УПРАВЛЯЮЩАЯ КОМПАНИЯ "АНГАРА"</t>
  </si>
  <si>
    <t>ОБЩЕСТВО С ОГРАНИЧЕННОЙ ОТВЕТСТВЕННОСТЬЮ УПРАВЛЯЮЩАЯ КОМПАНИЯ "А-СТРОЙ"</t>
  </si>
  <si>
    <t>Общество с ограниченной ответственностью Управляющая Компания "Галактика"</t>
  </si>
  <si>
    <t>ОБЩЕСТВО С ОГРАНИЧЕННОЙ ОТВЕТСТВЕННОСТЬЮ УПРАВЛЯЮЩАЯ КОМПАНИЯ "ГАММА"</t>
  </si>
  <si>
    <t>Общество с ограниченной ответственностью Управляющая компания "Доверие"</t>
  </si>
  <si>
    <t>ОБЩЕСТВО С ОГРАНИЧЕННОЙ ОТВЕТСТВЕННОСТЬЮ УПРАВЛЯЮЩАЯ КОМПАНИЯ "ДОСТИЖЕНИЕ"</t>
  </si>
  <si>
    <t>Общество с ограниченной ответственностью управляющая компания "Жилым фондом Постникова"</t>
  </si>
  <si>
    <t>ОБЩЕСТВО С ОГРАНИЧЕННОЙ ОТВЕТСТВЕННОСТЬЮ УПРАВЛЯЮЩАЯ КОМПАНИЯ "ИЗУМРУД"</t>
  </si>
  <si>
    <t>Общество с ограниченной ответственностью Управляющая компания "Корвет"</t>
  </si>
  <si>
    <t>Общество с ограниченной ответственностью управляющая компания "Монолит"</t>
  </si>
  <si>
    <t>Общество с ограниченной ответственностью Управляющая компания "Открытие"</t>
  </si>
  <si>
    <t>Общество с ограниченной ответственностью Управляющая компания "Родина"</t>
  </si>
  <si>
    <t>ОБЩЕСТВО С ОГРАНИЧЕННОЙ ОТВЕТСТВЕННОСТЬЮ УПРАВЛЯЮЩАЯ КОМПАНИЯ ЖИЛИЩНЫМ ФОНДОМ "КОМФОРТ"</t>
  </si>
  <si>
    <t>ОБЩЕСТВО С ОГРАНИЧЕННОЙ ОТВЕТСТВЕННОСТЬЮ УПРАВЛЯЮЩАЯ ОРГАНИЗАЦИЯ "НОВОСТРОЙ-СЕРВИС"</t>
  </si>
  <si>
    <t>ОБЩЕСТВО С ОГРАНИЧЕННОЙОТВЕТСТВЕННОСТЬЮ"УК"ИНИЦИАТИВА"</t>
  </si>
  <si>
    <t>Общество с ограниченой ответственностью "Управляющая компания ДЕЛЬТАПЛАН"</t>
  </si>
  <si>
    <t>ООО УК "ЛИГА"</t>
  </si>
  <si>
    <t>ООО УК "Солидарность"</t>
  </si>
  <si>
    <t>ЦЕНТР</t>
  </si>
  <si>
    <t>ВОСТОК</t>
  </si>
  <si>
    <t>ООО "ЛЕНИНСКИЙ ЖКС"-6</t>
  </si>
  <si>
    <t>ООО "Ритм"</t>
  </si>
  <si>
    <t>ООО "Импульс"</t>
  </si>
  <si>
    <t>ООО "Успех"</t>
  </si>
  <si>
    <t>ООО "УК "Современник"</t>
  </si>
  <si>
    <t>ООО "УК "Партнер"</t>
  </si>
  <si>
    <t>ООО "УК "Фаворит"</t>
  </si>
  <si>
    <t>ООО "УК "ХРУСТАЛЬНАЯ"</t>
  </si>
  <si>
    <t>ООО "СЖС"</t>
  </si>
  <si>
    <t>ТСН(Ж) "ТСН-34"</t>
  </si>
  <si>
    <t>ТСЖ "УЛИЦА КОРОЛЕНКО Д. 42"</t>
  </si>
  <si>
    <t>ООО "Коммунальная служба ЗАО "Сплав-Инвест"</t>
  </si>
  <si>
    <t>ООО "УК "Район ОЗТП"</t>
  </si>
  <si>
    <t>ООО "Реформа ЖКХ"</t>
  </si>
  <si>
    <t>ООО "УК "РЕГИОН СЕРВИС"</t>
  </si>
  <si>
    <t>ООО "Карьера"</t>
  </si>
  <si>
    <t>ООО "ОРСК-ГРАД"</t>
  </si>
  <si>
    <t>ООО "СЕРВИС-ЦЕНТР СОЖ"</t>
  </si>
  <si>
    <t>ООО "УК "Ленком"</t>
  </si>
  <si>
    <t>ООО "УК "ОКТЯБРЬСКАЯ"</t>
  </si>
  <si>
    <t>ООО "УК "Черниговская"</t>
  </si>
  <si>
    <t>ТСН "ОРИОН"</t>
  </si>
  <si>
    <t>ТСЖ "Салют"</t>
  </si>
  <si>
    <t>ТСН ШАЛИНА 11Б</t>
  </si>
  <si>
    <t>ТСЖ "УЮТ"</t>
  </si>
  <si>
    <t>ТСЖ "ТАГИЛЬСКАЯ 13"</t>
  </si>
  <si>
    <t>ТСЖ "ПЕРЕУЛОК ВОЛХОВСКИЙ, 8"</t>
  </si>
  <si>
    <t>ТСЖ Черниговская, 6</t>
  </si>
  <si>
    <t>РОО ОС "НЖКХ"</t>
  </si>
  <si>
    <t>ТСЖ № 22</t>
  </si>
  <si>
    <t>ТСЖ № 26</t>
  </si>
  <si>
    <t>"ТСЖ № 42"</t>
  </si>
  <si>
    <t>ТСЖ № 72</t>
  </si>
  <si>
    <t>ТСН "УЛИЦА СТАРТОВАЯ ДОМ 9А"</t>
  </si>
  <si>
    <t>ТСЖ "СТАРТОВАЯ 23"</t>
  </si>
  <si>
    <t>ООО "ЖТС 1"</t>
  </si>
  <si>
    <t>ООО "ИТЦ ЖКХ"</t>
  </si>
  <si>
    <t>ООО "Стабильность"</t>
  </si>
  <si>
    <t>ООО "ЖЭУ - 1"</t>
  </si>
  <si>
    <t>ООО "Никитино"</t>
  </si>
  <si>
    <t>ООО "РОСТ"</t>
  </si>
  <si>
    <t>ООО "РЕСУРС"</t>
  </si>
  <si>
    <t>ООО "УК "КОМФОРТНАЯ СРЕДА"</t>
  </si>
  <si>
    <t>ТСЖ "Хозяин"</t>
  </si>
  <si>
    <t>ООО "УК "ЖЕЗЛ"</t>
  </si>
  <si>
    <t>ООО "УК "ОРСКАЯ"</t>
  </si>
  <si>
    <t>ООО "НОВОЕ ВРЕМЯ"</t>
  </si>
  <si>
    <t>ТСЖ "СТАРТОВАЯ ДОМ 9"</t>
  </si>
  <si>
    <t>ТСЖ "КРЫМСКИЙ - 6"</t>
  </si>
  <si>
    <t>ООО "УК "СПУТНИК"</t>
  </si>
  <si>
    <t>ООО "МОРОЗОВ"</t>
  </si>
  <si>
    <t>ТСЖ №80</t>
  </si>
  <si>
    <t>ТСЖ "СТАРТОВАЯ 29"</t>
  </si>
  <si>
    <t>ТСЖ № 70</t>
  </si>
  <si>
    <t>ТСЖ "49"</t>
  </si>
  <si>
    <t>ТСЖ "УЛИЦА ОЛИМПИЙСКАЯ, ДОМ 22 А"</t>
  </si>
  <si>
    <t>ТСЖ "УЛИЦА ГОМЕЛЬСКАЯ ДОМ № 80 А"</t>
  </si>
  <si>
    <t>ТСЖ "36"</t>
  </si>
  <si>
    <t>ООО УК "РЕГЛАМЕНТ"</t>
  </si>
  <si>
    <t>ТСН"Меркурий"</t>
  </si>
  <si>
    <t>ООО "УК "Очаг"</t>
  </si>
  <si>
    <t>ООО "УК Действие"</t>
  </si>
  <si>
    <t>ООО "КАПИТАЛ СЕРВИС"</t>
  </si>
  <si>
    <t>ООО "РОСТГОСТЦЕНТР"</t>
  </si>
  <si>
    <t>ООО "ЦИФРА"</t>
  </si>
  <si>
    <t>ООО "ПЛАСТ СИТИ"</t>
  </si>
  <si>
    <t>ООО РОСТСТАР</t>
  </si>
  <si>
    <t>населенный пункт</t>
  </si>
  <si>
    <t>Орск</t>
  </si>
  <si>
    <t>Медногорск</t>
  </si>
  <si>
    <t>Подготовка к зиме МКД, %</t>
  </si>
  <si>
    <t>ИТОГО БАЛЛОВ ПО ПОКАЗАТЕЛЯМ</t>
  </si>
  <si>
    <t>Наличие подписанного договора по ограничению ФЛ по ЭЭ</t>
  </si>
  <si>
    <t>стоп-фактор (применяется после определения победителя)</t>
  </si>
  <si>
    <r>
      <t xml:space="preserve">Отсутствие не подписанных договоров, доп. соглашений
</t>
    </r>
    <r>
      <rPr>
        <b/>
        <sz val="8"/>
        <rFont val="Arial"/>
        <family val="2"/>
        <charset val="204"/>
      </rPr>
      <t>Договор не подписан – стоп-фактор</t>
    </r>
    <r>
      <rPr>
        <sz val="8"/>
        <rFont val="Arial"/>
        <family val="2"/>
        <charset val="204"/>
      </rPr>
      <t xml:space="preserve">
</t>
    </r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</si>
  <si>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</si>
  <si>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</si>
  <si>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</si>
  <si>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</si>
  <si>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</si>
  <si>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</si>
  <si>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</si>
  <si>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</si>
  <si>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</si>
  <si>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</si>
  <si>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</si>
  <si>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Номер показателя</t>
  </si>
  <si>
    <t>МЕСТО В РЕЙТИНГЕ</t>
  </si>
  <si>
    <t xml:space="preserve">Доля переведенных на эл. вид квитанции в период акции </t>
  </si>
  <si>
    <t>Доля переведенных на эл. вид квитанции в период акции (%)</t>
  </si>
  <si>
    <t>зачем берем в рейтинг?</t>
  </si>
  <si>
    <t>???</t>
  </si>
  <si>
    <t>Период Лето/Зима</t>
  </si>
  <si>
    <t>победитель определяется показателем наивысшего % прироста эл.квитанций за период проведение акции, 1 место - 10 баллов; 2 место - 8 баллов; 3 место - 6 баллов.</t>
  </si>
  <si>
    <t>Подключение в ЛКК УК услуг ЭЭ</t>
  </si>
  <si>
    <t>Подключение в ЛКК УК услуг ТЭ</t>
  </si>
  <si>
    <t>Наличие подписанного агентского договора на СОИ</t>
  </si>
  <si>
    <t>Показатели для расчета рейтинга по ЭЭ</t>
  </si>
  <si>
    <t>Формула расчета</t>
  </si>
  <si>
    <t>Максимальный балл</t>
  </si>
  <si>
    <t>Оценка в летний/ зимний конкурс</t>
  </si>
  <si>
    <t>Вербина Е.С.</t>
  </si>
  <si>
    <t>Директор отделения</t>
  </si>
  <si>
    <t>Никульчак А.Ф.</t>
  </si>
  <si>
    <t>Тарновская О.В.</t>
  </si>
  <si>
    <t>Брянцева Л.В.</t>
  </si>
  <si>
    <t>Прасковская О.Ю.</t>
  </si>
  <si>
    <t xml:space="preserve">Керимова Л.П.
Свиненков Д.В.
Степанова Л.Г.
</t>
  </si>
  <si>
    <t xml:space="preserve">Передача показаний индивидуальных, комнатных приборов учета ЭЭ
</t>
  </si>
  <si>
    <t>Подключение УК в ЛКК</t>
  </si>
  <si>
    <t>подключен в ЛКК - 2 балла
нет - 0 баллов</t>
  </si>
  <si>
    <t xml:space="preserve">
Отношение кол-ва л/с на эл. кв.( Количество пользователей эл. квитанцией в доме на начало акции (чел) – Количество пользователей эл. квитанцией в доме на конец акции (чел.) к кол-ву л/с по МКД УК,  % </t>
  </si>
  <si>
    <t>Ответственные за расчет показателя</t>
  </si>
  <si>
    <t>Ответственные</t>
  </si>
  <si>
    <t xml:space="preserve">Договоры не подписаны – стоп-фактор
</t>
  </si>
  <si>
    <t>Доля л/сч с отсутствием показаний больше12 мес/общее количество л/сч по ЭЭ.
от 0% до 5% - 10 баллов;
более 5% до 10% - 8 баллов;
более 10% до 15% - 6 баллов;
более 15% до 20% - 4 баллов;
более 20%- 0 баллов</t>
  </si>
  <si>
    <t>Наличие подписанного агентского договора на содержание общего имущества (СОИ)</t>
  </si>
  <si>
    <t xml:space="preserve">ДЗ=0 или наличие КЗ (аванс) – 10 баллов;
ДЗ = текущей (просроченная ДЗ =0) 
- Собираемость 98%- 9 баллов
- Собираемость 97%- 8 баллов
- Собираемость 96%- 7 баллов
- Собираемость 95%- 6 баллов
- Собираемость 94%- 5 баллов
ДЗ =2-х месячным начислениям последнего месяца – 4 балла
Просроченная ДЗ с глубиной до 6 месяцев – 3 балла
Просроченная ДЗ от 3 до 6 месяцев – 2 балла
Просроченная ДЗ более 6 месяцев– 0 баллов (– основание для исключения клиента из рейтинга) </t>
  </si>
  <si>
    <t>не берём в рейтинг</t>
  </si>
  <si>
    <t>стоп-фактор (при просрочке более 6 мес исключаем из конкурса)</t>
  </si>
  <si>
    <t>Штрафующий показатель</t>
  </si>
  <si>
    <t xml:space="preserve">ЛАВР, ООО </t>
  </si>
  <si>
    <t>УПРАВЛЯЮЩАЯ КОМПАНИЯ "СВЕТЛОЕ", ООО</t>
  </si>
  <si>
    <t>ООО "УО ЖФ "СИЯНИЕ"</t>
  </si>
  <si>
    <t>УК "СТРЕЛА", ООО</t>
  </si>
  <si>
    <t>ООО УК "РОДИНА"</t>
  </si>
  <si>
    <t>ООО "УК "ЭТАЛОН"</t>
  </si>
  <si>
    <t>АВРОРА, ООО</t>
  </si>
  <si>
    <t>УК "ЖФ ПОСТНИКОВА", ООО</t>
  </si>
  <si>
    <t>ООО "УК "ВЕКТОР"</t>
  </si>
  <si>
    <t>ООО "УО "ИСКРА"</t>
  </si>
  <si>
    <t>ООО "УК ЖФ "ХОРОШАЯ"</t>
  </si>
  <si>
    <t>УК  СССР, ООО</t>
  </si>
  <si>
    <t>УК ЮЖНО-УРАЛЬСКАЯ,ООО</t>
  </si>
  <si>
    <t>ООО "ЖЭУ-РЕМСТРОЙСЕРВИС"</t>
  </si>
  <si>
    <t>УК ДОСТИЖЕНИЕ, ООО</t>
  </si>
  <si>
    <t>ООО "УК ДЕПОВСКАЯ"</t>
  </si>
  <si>
    <t>ООО "УК "ЧКАЛОВСКАЯ"</t>
  </si>
  <si>
    <t>ООО "УК "МАЯК"</t>
  </si>
  <si>
    <t>ООО "УК "ЯИК"</t>
  </si>
  <si>
    <t>ООО "УК "АГАТ"</t>
  </si>
  <si>
    <t>ООО "УКЖФ "ДЕЛЬТА"</t>
  </si>
  <si>
    <t>ООО "УО "Малая Земля"</t>
  </si>
  <si>
    <t>ООО "ЛЮБИМЫЙ ДВОРИК"</t>
  </si>
  <si>
    <t>ООО УК "КОРВЕТ"</t>
  </si>
  <si>
    <t>ООО "УКЖФ "Северная"</t>
  </si>
  <si>
    <t>ООО "Мир Плюс"</t>
  </si>
  <si>
    <t>УК "САРВАН", ООО</t>
  </si>
  <si>
    <t>ЕВРОГОРОД, ООО</t>
  </si>
  <si>
    <t>УК ОТКРЫТИЕ, ООО</t>
  </si>
  <si>
    <t xml:space="preserve">УК ЛЮБИМЫЙ КВАРТАЛ,ООО </t>
  </si>
  <si>
    <t>ООО "УК "АМУРСКАЯ"</t>
  </si>
  <si>
    <t>ООО "УКЖФ "ГАЗЖИЛИНВЕСТ-ХОЛДИНГ"</t>
  </si>
  <si>
    <t>УК  РАДУЖНАЯ, ООО</t>
  </si>
  <si>
    <t>ООО "УК "ЛЮБИМЫЙ ДОМ"</t>
  </si>
  <si>
    <t>ООО "СКАРАБЕЙ"</t>
  </si>
  <si>
    <t>ООО "УК "САЛМЫШ"</t>
  </si>
  <si>
    <t>ООО УКЖФ "КОМФОРТ"</t>
  </si>
  <si>
    <t>ООО "УКЖФ "РОМАНТИКА"</t>
  </si>
  <si>
    <t>ООО "УК "ФЛАГМАН"</t>
  </si>
  <si>
    <t>ООО "УК"Центр-ЖКХ"</t>
  </si>
  <si>
    <t>ООО "УК "ЭХО"</t>
  </si>
  <si>
    <t>ООО "УК Русь"</t>
  </si>
  <si>
    <t>ООО "УКЖФ "Форштадт"</t>
  </si>
  <si>
    <t>ООО "Управляющая компания "Евразия"</t>
  </si>
  <si>
    <t>ООО УК "Изумруд"</t>
  </si>
  <si>
    <t>ООО "УК"23 МИКРОРАЙОН"</t>
  </si>
  <si>
    <t>ООО "УКЖФ "Центральная"</t>
  </si>
  <si>
    <t>ООО "УК "ВИШНЕВАЯ"</t>
  </si>
  <si>
    <t>ООО УК "А-Строй"</t>
  </si>
  <si>
    <t>ООО "Первенец"</t>
  </si>
  <si>
    <t>ООО УЖФ "Восточная"</t>
  </si>
  <si>
    <t>КОНОН, ООО</t>
  </si>
  <si>
    <t>УКЖФ ЛЕГИОН, ООО</t>
  </si>
  <si>
    <t>УК СВС, ООО</t>
  </si>
  <si>
    <t>УО "ЭЛИТСТРОЙ"ООО</t>
  </si>
  <si>
    <t>УК ДОМ 56 ООО</t>
  </si>
  <si>
    <t>ООО "УК"ИНИЦИАТИВА"</t>
  </si>
  <si>
    <t>ООО САРМАТ</t>
  </si>
  <si>
    <t>УК ЭТАЖИ, ООО</t>
  </si>
  <si>
    <t>УК СИНЕРГИЯ, ООО</t>
  </si>
  <si>
    <t>УКЖФ ДРУЖБА, ООО</t>
  </si>
  <si>
    <t>ООО УК "Альянс"</t>
  </si>
  <si>
    <t>ООО "УК "ОРАКУЛ"</t>
  </si>
  <si>
    <t>ООО "УК "ЕВРОПЕЙСКАЯ"</t>
  </si>
  <si>
    <t>ООО "УК "ПАРКОВЫЙ"</t>
  </si>
  <si>
    <t>ООО "УО "ФОРМАТ"</t>
  </si>
  <si>
    <t>ООО УК "АНГАРА"</t>
  </si>
  <si>
    <t>УК ДОВЕРИЕ, ООО</t>
  </si>
  <si>
    <t>ООО "ЛИСТЖИЛСЕРВИС"</t>
  </si>
  <si>
    <t>ООО УК "СТРОЙСИТИ"</t>
  </si>
  <si>
    <t>ООО "УК "СТИМУЛ"</t>
  </si>
  <si>
    <t>ООО "УКЖФ "Просторная"</t>
  </si>
  <si>
    <t>ООО УО "ПАРИТЕТ"</t>
  </si>
  <si>
    <t>ООО "Управляющая компания "Победа"</t>
  </si>
  <si>
    <t>ООО "Западная"</t>
  </si>
  <si>
    <t>ООО "УК "АВАНГАРД"</t>
  </si>
  <si>
    <t>ООО "Управляющая компания "УРАЛ"</t>
  </si>
  <si>
    <t>ООО "УКЖФ "Южная"</t>
  </si>
  <si>
    <t>ООО "УК "Северо-Восточная"</t>
  </si>
  <si>
    <t>Наименование УК г. Оренбург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</si>
  <si>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</si>
  <si>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</si>
  <si>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</si>
  <si>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</si>
  <si>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</si>
  <si>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</si>
  <si>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</si>
  <si>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</si>
  <si>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</si>
  <si>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</si>
  <si>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</si>
  <si>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</si>
  <si>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</si>
  <si>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</si>
  <si>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</si>
  <si>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</si>
  <si>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</si>
  <si>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</si>
  <si>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</si>
  <si>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</si>
  <si>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</si>
  <si>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</si>
  <si>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</si>
  <si>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</si>
  <si>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</si>
  <si>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</si>
  <si>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</si>
  <si>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</si>
  <si>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</si>
  <si>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</si>
  <si>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</si>
  <si>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</si>
  <si>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</si>
  <si>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</si>
  <si>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</si>
  <si>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</si>
  <si>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</si>
  <si>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</si>
  <si>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</si>
  <si>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</si>
  <si>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</si>
  <si>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</si>
  <si>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</si>
  <si>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</si>
  <si>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</si>
  <si>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</si>
  <si>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</si>
  <si>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</si>
  <si>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</si>
  <si>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</si>
  <si>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</si>
  <si>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</si>
  <si>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</si>
  <si>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</si>
  <si>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</si>
  <si>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</si>
  <si>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</si>
  <si>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</si>
  <si>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</si>
  <si>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</si>
  <si>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</si>
  <si>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</si>
  <si>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</si>
  <si>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</si>
  <si>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</si>
  <si>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</si>
  <si>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</si>
  <si>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</si>
  <si>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Рейтинговая оценка УК по тепловой энергии, ГВС за апрель-сентябрь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</si>
</sst>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Arial"/>
      <family val="2"/>
      <charset val="204"/>
    </font>
    <font>
      <sz val="8"/>
      <color rgb="FFFF000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38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9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8" fillId="3" borderId="2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/>
    </xf>
    <xf numFmtId="1" fontId="3" fillId="4" borderId="1" xfId="0" applyNumberFormat="1" applyFont="1" applyFill="1" applyBorder="1" applyAlignment="1" applyProtection="1">
      <alignment horizontal="center"/>
    </xf>
    <xf numFmtId="1" fontId="3" fillId="3" borderId="1" xfId="0" applyNumberFormat="1" applyFont="1" applyFill="1" applyBorder="1" applyAlignment="1" applyProtection="1"/>
    <xf numFmtId="1" fontId="7" fillId="5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6" borderId="1" xfId="0" applyFont="1" applyFill="1" applyBorder="1" applyAlignment="1">
      <alignment horizontal="center"/>
    </xf>
    <xf numFmtId="0" fontId="3" fillId="6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/>
    <xf numFmtId="9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8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49" fontId="4" fillId="7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0" xfId="0" applyFont="1"/>
    <xf numFmtId="0" fontId="9" fillId="0" borderId="0" xfId="0" applyFont="1" applyAlignment="1">
      <alignment horizontal="center" vertical="center"/>
    </xf>
    <xf numFmtId="0" fontId="1" fillId="0" borderId="0" xfId="0" applyFont="1" applyFill="1" applyAlignment="1">
      <alignment vertical="top" wrapText="1"/>
    </xf>
    <xf numFmtId="0" fontId="3" fillId="0" borderId="0" xfId="0" applyFont="1" applyFill="1"/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6" fillId="0" borderId="0" xfId="0" applyFont="1"/>
    <xf numFmtId="49" fontId="18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16" fillId="7" borderId="3" xfId="0" applyFont="1" applyFill="1" applyBorder="1"/>
    <xf numFmtId="49" fontId="14" fillId="0" borderId="4" xfId="0" applyNumberFormat="1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9" fontId="7" fillId="0" borderId="1" xfId="1" applyFont="1" applyBorder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0" fontId="7" fillId="0" borderId="1" xfId="0" applyFont="1" applyFill="1" applyBorder="1"/>
    <xf numFmtId="0" fontId="10" fillId="3" borderId="2" xfId="0" applyFont="1" applyFill="1" applyBorder="1" applyAlignment="1">
      <alignment horizontal="center" vertical="center" wrapText="1"/>
    </xf>
    <xf numFmtId="49" fontId="4" fillId="3" borderId="0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18" fillId="0" borderId="3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3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/>
    <xf numFmtId="0" fontId="3" fillId="5" borderId="0" xfId="0" applyFont="1" applyFill="1"/>
    <xf numFmtId="0" fontId="4" fillId="5" borderId="1" xfId="0" applyFont="1" applyFill="1" applyBorder="1" applyAlignment="1">
      <alignment horizontal="center" vertical="center"/>
    </xf>
    <xf numFmtId="49" fontId="18" fillId="5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2" borderId="1" xfId="0" applyFont="1" applyFill="1" applyBorder="1" applyAlignment="1">
      <alignment vertical="top" wrapText="1"/>
    </xf>
    <xf numFmtId="0" fontId="9" fillId="0" borderId="7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top" wrapText="1"/>
    </xf>
    <xf numFmtId="49" fontId="6" fillId="0" borderId="9" xfId="0" applyNumberFormat="1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49" fontId="6" fillId="6" borderId="8" xfId="0" applyNumberFormat="1" applyFont="1" applyFill="1" applyBorder="1" applyAlignment="1">
      <alignment horizontal="center" vertical="top" wrapText="1"/>
    </xf>
    <xf numFmtId="49" fontId="6" fillId="6" borderId="9" xfId="0" applyNumberFormat="1" applyFont="1" applyFill="1" applyBorder="1" applyAlignment="1">
      <alignment horizontal="left" vertical="top" wrapText="1"/>
    </xf>
    <xf numFmtId="0" fontId="3" fillId="6" borderId="9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 wrapText="1"/>
    </xf>
    <xf numFmtId="49" fontId="18" fillId="0" borderId="7" xfId="0" applyNumberFormat="1" applyFont="1" applyFill="1" applyBorder="1" applyAlignment="1">
      <alignment horizontal="center" vertical="center" wrapText="1"/>
    </xf>
    <xf numFmtId="0" fontId="16" fillId="7" borderId="7" xfId="0" applyFont="1" applyFill="1" applyBorder="1"/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21" fillId="0" borderId="0" xfId="0" applyFont="1" applyAlignment="1">
      <alignment horizontal="center" vertical="center"/>
    </xf>
    <xf numFmtId="49" fontId="22" fillId="7" borderId="4" xfId="0" applyNumberFormat="1" applyFont="1" applyFill="1" applyBorder="1" applyAlignment="1">
      <alignment horizontal="center" vertical="center" wrapText="1"/>
    </xf>
    <xf numFmtId="0" fontId="21" fillId="7" borderId="5" xfId="0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49" fontId="18" fillId="7" borderId="1" xfId="0" applyNumberFormat="1" applyFont="1" applyFill="1" applyBorder="1" applyAlignment="1">
      <alignment horizontal="center" vertical="center" wrapText="1"/>
    </xf>
    <xf numFmtId="0" fontId="17" fillId="7" borderId="3" xfId="0" applyFont="1" applyFill="1" applyBorder="1"/>
    <xf numFmtId="49" fontId="23" fillId="0" borderId="1" xfId="0" applyNumberFormat="1" applyFont="1" applyBorder="1" applyAlignment="1">
      <alignment horizontal="center" vertical="top" wrapText="1"/>
    </xf>
    <xf numFmtId="49" fontId="23" fillId="0" borderId="1" xfId="0" applyNumberFormat="1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left" vertical="top" wrapText="1"/>
    </xf>
    <xf numFmtId="0" fontId="21" fillId="0" borderId="0" xfId="0" applyFont="1" applyAlignment="1"/>
    <xf numFmtId="0" fontId="17" fillId="0" borderId="3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3" fontId="20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6">
    <dxf>
      <fill>
        <patternFill>
          <bgColor theme="7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9"/>
  <sheetViews>
    <sheetView zoomScale="90" zoomScaleNormal="90" workbookViewId="0">
      <selection activeCell="A5" sqref="A5:XFD5"/>
    </sheetView>
  </sheetViews>
  <sheetFormatPr defaultRowHeight="15" x14ac:dyDescent="0.25"/>
  <cols>
    <col min="1" max="1" width="8.85546875" style="14" customWidth="1"/>
    <col min="2" max="2" width="53.42578125" style="3" customWidth="1"/>
    <col min="3" max="3" width="23.140625" style="10" customWidth="1"/>
    <col min="4" max="4" width="84.7109375" style="3" customWidth="1"/>
    <col min="5" max="5" width="47.28515625" style="7" customWidth="1"/>
    <col min="6" max="6" width="26.28515625" style="11" customWidth="1"/>
    <col min="7" max="7" width="30.5703125" style="12" customWidth="1"/>
    <col min="8" max="8" width="60.42578125" style="3" customWidth="1"/>
    <col min="9" max="9" width="30.5703125" style="3" customWidth="1"/>
    <col min="10" max="16384" width="9.140625" style="3"/>
  </cols>
  <sheetData>
    <row r="1" spans="1:9" s="89" customFormat="1" ht="34.5" customHeight="1" x14ac:dyDescent="0.25">
      <c r="A1" s="86" t="s">
        <v>15</v>
      </c>
      <c r="B1" s="86" t="s">
        <v>248</v>
      </c>
      <c r="C1" s="87" t="s">
        <v>264</v>
      </c>
      <c r="D1" s="86" t="s">
        <v>249</v>
      </c>
      <c r="E1" s="86" t="s">
        <v>250</v>
      </c>
      <c r="F1" s="88" t="s">
        <v>251</v>
      </c>
      <c r="G1" s="88" t="s">
        <v>263</v>
      </c>
    </row>
    <row r="2" spans="1:9" ht="39.75" customHeight="1" x14ac:dyDescent="0.25">
      <c r="A2" s="13">
        <v>1</v>
      </c>
      <c r="B2" s="2" t="s">
        <v>16</v>
      </c>
      <c r="C2" s="1" t="s">
        <v>252</v>
      </c>
      <c r="D2" s="90" t="s">
        <v>265</v>
      </c>
      <c r="E2" s="4" t="s">
        <v>1</v>
      </c>
      <c r="F2" s="8" t="s">
        <v>10</v>
      </c>
      <c r="G2" s="84" t="s">
        <v>256</v>
      </c>
    </row>
    <row r="3" spans="1:9" ht="190.5" customHeight="1" x14ac:dyDescent="0.25">
      <c r="A3" s="13">
        <v>2</v>
      </c>
      <c r="B3" s="2" t="s">
        <v>2</v>
      </c>
      <c r="C3" s="1" t="s">
        <v>252</v>
      </c>
      <c r="D3" s="9" t="s">
        <v>268</v>
      </c>
      <c r="E3" s="4" t="s">
        <v>17</v>
      </c>
      <c r="F3" s="8" t="s">
        <v>10</v>
      </c>
      <c r="G3" s="84" t="s">
        <v>257</v>
      </c>
      <c r="H3" s="48"/>
      <c r="I3" s="48"/>
    </row>
    <row r="4" spans="1:9" ht="90" x14ac:dyDescent="0.25">
      <c r="A4" s="13">
        <v>3</v>
      </c>
      <c r="B4" s="2" t="s">
        <v>259</v>
      </c>
      <c r="C4" s="1" t="s">
        <v>252</v>
      </c>
      <c r="D4" s="9" t="s">
        <v>266</v>
      </c>
      <c r="E4" s="5">
        <v>10</v>
      </c>
      <c r="F4" s="59" t="s">
        <v>10</v>
      </c>
      <c r="G4" s="85" t="s">
        <v>252</v>
      </c>
      <c r="H4" s="48"/>
      <c r="I4" s="48"/>
    </row>
    <row r="5" spans="1:9" ht="60" x14ac:dyDescent="0.25">
      <c r="A5" s="13">
        <v>4</v>
      </c>
      <c r="B5" s="2" t="s">
        <v>223</v>
      </c>
      <c r="C5" s="2" t="s">
        <v>253</v>
      </c>
      <c r="D5" s="2" t="s">
        <v>14</v>
      </c>
      <c r="E5" s="5">
        <v>3</v>
      </c>
      <c r="F5" s="59" t="s">
        <v>10</v>
      </c>
      <c r="G5" s="84" t="s">
        <v>258</v>
      </c>
    </row>
    <row r="6" spans="1:9" ht="30" x14ac:dyDescent="0.25">
      <c r="A6" s="13">
        <v>5</v>
      </c>
      <c r="B6" s="2" t="s">
        <v>260</v>
      </c>
      <c r="C6" s="2" t="s">
        <v>254</v>
      </c>
      <c r="D6" s="2" t="s">
        <v>261</v>
      </c>
      <c r="E6" s="5">
        <v>2</v>
      </c>
      <c r="F6" s="59" t="s">
        <v>10</v>
      </c>
      <c r="G6" s="84" t="s">
        <v>254</v>
      </c>
    </row>
    <row r="7" spans="1:9" ht="70.5" customHeight="1" x14ac:dyDescent="0.25">
      <c r="A7" s="13">
        <v>6</v>
      </c>
      <c r="B7" s="60" t="s">
        <v>239</v>
      </c>
      <c r="C7" s="2" t="s">
        <v>254</v>
      </c>
      <c r="D7" s="2" t="s">
        <v>262</v>
      </c>
      <c r="E7" s="6" t="s">
        <v>244</v>
      </c>
      <c r="F7" s="59" t="s">
        <v>10</v>
      </c>
      <c r="G7" s="84" t="s">
        <v>254</v>
      </c>
    </row>
    <row r="8" spans="1:9" ht="30" x14ac:dyDescent="0.25">
      <c r="A8" s="13">
        <v>7</v>
      </c>
      <c r="B8" s="2" t="s">
        <v>6</v>
      </c>
      <c r="C8" s="2" t="s">
        <v>254</v>
      </c>
      <c r="D8" s="2" t="s">
        <v>7</v>
      </c>
      <c r="E8" s="5">
        <v>3</v>
      </c>
      <c r="F8" s="59" t="s">
        <v>10</v>
      </c>
      <c r="G8" s="84" t="s">
        <v>254</v>
      </c>
    </row>
    <row r="9" spans="1:9" ht="39.75" customHeight="1" x14ac:dyDescent="0.25">
      <c r="A9" s="13">
        <v>8</v>
      </c>
      <c r="B9" s="2" t="s">
        <v>267</v>
      </c>
      <c r="C9" s="1" t="s">
        <v>252</v>
      </c>
      <c r="D9" s="2" t="s">
        <v>9</v>
      </c>
      <c r="E9" s="5">
        <v>5</v>
      </c>
      <c r="F9" s="8" t="s">
        <v>10</v>
      </c>
      <c r="G9" s="6" t="s">
        <v>255</v>
      </c>
    </row>
  </sheetData>
  <customSheetViews>
    <customSheetView guid="{DF296F45-16C7-45F2-AC38-44DC996A09B9}" scale="90" fitToPage="1">
      <selection activeCell="D6" sqref="D6"/>
      <pageMargins left="0.31496062992125984" right="0.31496062992125984" top="0.35433070866141736" bottom="0.35433070866141736" header="0.31496062992125984" footer="0.31496062992125984"/>
      <pageSetup scale="57" orientation="landscape" r:id="rId1"/>
    </customSheetView>
    <customSheetView guid="{52A3C148-EFFE-40C3-91DE-D9CEB85802FE}" scale="86" fitToPage="1" showAutoFilter="1" state="hidden">
      <selection activeCell="B9" sqref="B9"/>
      <pageMargins left="0.31496062992125984" right="0.31496062992125984" top="0.35433070866141736" bottom="0.35433070866141736" header="0.31496062992125984" footer="0.31496062992125984"/>
      <pageSetup scale="57" orientation="landscape" r:id="rId2"/>
      <autoFilter ref="B1:E9"/>
    </customSheetView>
  </customSheetViews>
  <pageMargins left="0.31496062992125984" right="0.31496062992125984" top="0.35433070866141736" bottom="0.35433070866141736" header="0.31496062992125984" footer="0.31496062992125984"/>
  <pageSetup scale="57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workbookViewId="0">
      <pane xSplit="3" ySplit="3" topLeftCell="D124" activePane="bottomRight" state="frozen"/>
      <selection pane="topRight" activeCell="D1" sqref="D1"/>
      <selection pane="bottomLeft" activeCell="A4" sqref="A4"/>
      <selection pane="bottomRight" activeCell="B199" sqref="B199"/>
    </sheetView>
  </sheetViews>
  <sheetFormatPr defaultRowHeight="11.25" x14ac:dyDescent="0.2"/>
  <cols>
    <col min="1" max="1" width="9.140625" style="15"/>
    <col min="2" max="2" width="34.42578125" style="15" customWidth="1"/>
    <col min="3" max="3" width="14" style="15" hidden="1" customWidth="1"/>
    <col min="4" max="4" width="19.5703125" style="15" bestFit="1" customWidth="1"/>
    <col min="5" max="5" width="20.140625" style="41" bestFit="1" customWidth="1"/>
    <col min="6" max="6" width="21.7109375" style="41" bestFit="1" customWidth="1"/>
    <col min="7" max="7" width="17.85546875" style="15" bestFit="1" customWidth="1"/>
    <col min="8" max="10" width="13.7109375" style="15" customWidth="1"/>
    <col min="11" max="11" width="16.140625" style="15" bestFit="1" customWidth="1"/>
    <col min="12" max="16384" width="9.140625" style="15"/>
  </cols>
  <sheetData>
    <row r="1" spans="1:11" x14ac:dyDescent="0.2">
      <c r="D1" s="16" t="s">
        <v>10</v>
      </c>
      <c r="E1" s="16" t="s">
        <v>10</v>
      </c>
      <c r="F1" s="16" t="s">
        <v>10</v>
      </c>
      <c r="G1" s="16" t="s">
        <v>10</v>
      </c>
      <c r="H1" s="16" t="s">
        <v>10</v>
      </c>
      <c r="I1" s="16" t="s">
        <v>10</v>
      </c>
      <c r="J1" s="16" t="s">
        <v>10</v>
      </c>
      <c r="K1" s="16" t="s">
        <v>10</v>
      </c>
    </row>
    <row r="2" spans="1:11" ht="67.5" x14ac:dyDescent="0.2">
      <c r="A2" s="28" t="s">
        <v>15</v>
      </c>
      <c r="B2" s="28" t="s">
        <v>18</v>
      </c>
      <c r="C2" s="28" t="s">
        <v>218</v>
      </c>
      <c r="D2" s="29" t="s">
        <v>225</v>
      </c>
      <c r="E2" s="29" t="s">
        <v>2</v>
      </c>
      <c r="F2" s="29" t="s">
        <v>3</v>
      </c>
      <c r="G2" s="29" t="s">
        <v>223</v>
      </c>
      <c r="H2" s="29" t="s">
        <v>245</v>
      </c>
      <c r="I2" s="29" t="s">
        <v>240</v>
      </c>
      <c r="J2" s="29" t="s">
        <v>6</v>
      </c>
      <c r="K2" s="29" t="s">
        <v>247</v>
      </c>
    </row>
    <row r="3" spans="1:11" s="52" customFormat="1" ht="21.75" customHeight="1" x14ac:dyDescent="0.2">
      <c r="A3" s="83"/>
      <c r="B3" s="22" t="s">
        <v>149</v>
      </c>
      <c r="C3" s="64"/>
      <c r="D3" s="65" t="s">
        <v>226</v>
      </c>
      <c r="E3" s="65" t="s">
        <v>227</v>
      </c>
      <c r="F3" s="65" t="s">
        <v>228</v>
      </c>
      <c r="G3" s="65" t="s">
        <v>229</v>
      </c>
      <c r="H3" s="66" t="s">
        <v>230</v>
      </c>
      <c r="I3" s="66" t="s">
        <v>231</v>
      </c>
      <c r="J3" s="66" t="s">
        <v>232</v>
      </c>
      <c r="K3" s="65" t="s">
        <v>233</v>
      </c>
    </row>
    <row r="4" spans="1:11" ht="22.5" x14ac:dyDescent="0.2">
      <c r="A4" s="18">
        <v>1</v>
      </c>
      <c r="B4" s="17" t="s">
        <v>19</v>
      </c>
      <c r="C4" s="17"/>
      <c r="D4" s="19"/>
      <c r="E4" s="39">
        <v>6.9004019651630194E-2</v>
      </c>
      <c r="F4" s="39">
        <v>5.6000000000000001E-2</v>
      </c>
      <c r="G4" s="19" t="s">
        <v>29</v>
      </c>
      <c r="H4" s="24" t="s">
        <v>29</v>
      </c>
      <c r="I4" s="24">
        <v>13.3</v>
      </c>
      <c r="J4" s="24" t="s">
        <v>20</v>
      </c>
      <c r="K4" s="19" t="s">
        <v>29</v>
      </c>
    </row>
    <row r="5" spans="1:11" ht="22.5" x14ac:dyDescent="0.2">
      <c r="A5" s="18">
        <f>A4+1</f>
        <v>2</v>
      </c>
      <c r="B5" s="17" t="s">
        <v>21</v>
      </c>
      <c r="C5" s="17"/>
      <c r="D5" s="19"/>
      <c r="E5" s="39">
        <v>0</v>
      </c>
      <c r="F5" s="39">
        <v>0</v>
      </c>
      <c r="G5" s="19" t="s">
        <v>29</v>
      </c>
      <c r="H5" s="23" t="s">
        <v>29</v>
      </c>
      <c r="I5" s="23">
        <v>0</v>
      </c>
      <c r="J5" s="23" t="s">
        <v>20</v>
      </c>
      <c r="K5" s="19" t="s">
        <v>29</v>
      </c>
    </row>
    <row r="6" spans="1:11" ht="22.5" x14ac:dyDescent="0.2">
      <c r="A6" s="18">
        <f t="shared" ref="A6:A69" si="0">A5+1</f>
        <v>3</v>
      </c>
      <c r="B6" s="17" t="s">
        <v>22</v>
      </c>
      <c r="C6" s="17"/>
      <c r="D6" s="19"/>
      <c r="E6" s="39">
        <v>0</v>
      </c>
      <c r="F6" s="39">
        <v>0</v>
      </c>
      <c r="G6" s="19" t="s">
        <v>29</v>
      </c>
      <c r="H6" s="23" t="s">
        <v>29</v>
      </c>
      <c r="I6" s="23">
        <v>0</v>
      </c>
      <c r="J6" s="23" t="s">
        <v>20</v>
      </c>
      <c r="K6" s="19" t="s">
        <v>29</v>
      </c>
    </row>
    <row r="7" spans="1:11" ht="22.5" x14ac:dyDescent="0.2">
      <c r="A7" s="18">
        <f t="shared" si="0"/>
        <v>4</v>
      </c>
      <c r="B7" s="17" t="s">
        <v>23</v>
      </c>
      <c r="C7" s="17"/>
      <c r="D7" s="19"/>
      <c r="E7" s="39">
        <v>5.6962025316455694E-2</v>
      </c>
      <c r="F7" s="39">
        <v>5.7000000000000002E-2</v>
      </c>
      <c r="G7" s="19" t="s">
        <v>29</v>
      </c>
      <c r="H7" s="24" t="s">
        <v>29</v>
      </c>
      <c r="I7" s="24">
        <v>18</v>
      </c>
      <c r="J7" s="24" t="s">
        <v>20</v>
      </c>
      <c r="K7" s="19" t="s">
        <v>29</v>
      </c>
    </row>
    <row r="8" spans="1:11" ht="33.75" x14ac:dyDescent="0.2">
      <c r="A8" s="18">
        <f t="shared" si="0"/>
        <v>5</v>
      </c>
      <c r="B8" s="17" t="s">
        <v>24</v>
      </c>
      <c r="C8" s="17"/>
      <c r="D8" s="19"/>
      <c r="E8" s="39">
        <v>8.4439608269858538E-2</v>
      </c>
      <c r="F8" s="39">
        <v>8.4000000000000005E-2</v>
      </c>
      <c r="G8" s="19" t="s">
        <v>20</v>
      </c>
      <c r="H8" s="24" t="s">
        <v>29</v>
      </c>
      <c r="I8" s="24">
        <v>14.3</v>
      </c>
      <c r="J8" s="24" t="s">
        <v>20</v>
      </c>
      <c r="K8" s="19" t="s">
        <v>29</v>
      </c>
    </row>
    <row r="9" spans="1:11" ht="22.5" x14ac:dyDescent="0.2">
      <c r="A9" s="18">
        <f t="shared" si="0"/>
        <v>6</v>
      </c>
      <c r="B9" s="17" t="s">
        <v>25</v>
      </c>
      <c r="C9" s="17"/>
      <c r="D9" s="19"/>
      <c r="E9" s="39">
        <v>5.6026236676687616E-3</v>
      </c>
      <c r="F9" s="39">
        <v>1.4999999999999999E-2</v>
      </c>
      <c r="G9" s="19" t="s">
        <v>29</v>
      </c>
      <c r="H9" s="25" t="s">
        <v>29</v>
      </c>
      <c r="I9" s="25">
        <v>13.7</v>
      </c>
      <c r="J9" s="25" t="s">
        <v>20</v>
      </c>
      <c r="K9" s="19" t="s">
        <v>29</v>
      </c>
    </row>
    <row r="10" spans="1:11" ht="22.5" x14ac:dyDescent="0.2">
      <c r="A10" s="18">
        <f t="shared" si="0"/>
        <v>7</v>
      </c>
      <c r="B10" s="17" t="s">
        <v>26</v>
      </c>
      <c r="C10" s="17"/>
      <c r="D10" s="19"/>
      <c r="E10" s="39">
        <v>0.22763507528786536</v>
      </c>
      <c r="F10" s="39">
        <v>0.152</v>
      </c>
      <c r="G10" s="19" t="s">
        <v>20</v>
      </c>
      <c r="H10" s="25" t="s">
        <v>29</v>
      </c>
      <c r="I10" s="25">
        <v>36</v>
      </c>
      <c r="J10" s="25" t="s">
        <v>20</v>
      </c>
      <c r="K10" s="19" t="s">
        <v>29</v>
      </c>
    </row>
    <row r="11" spans="1:11" ht="22.5" x14ac:dyDescent="0.2">
      <c r="A11" s="18">
        <f t="shared" si="0"/>
        <v>8</v>
      </c>
      <c r="B11" s="17" t="s">
        <v>27</v>
      </c>
      <c r="C11" s="17"/>
      <c r="D11" s="19"/>
      <c r="E11" s="39">
        <v>5.8970099667774084E-2</v>
      </c>
      <c r="F11" s="39">
        <v>6.4000000000000001E-2</v>
      </c>
      <c r="G11" s="19" t="s">
        <v>29</v>
      </c>
      <c r="H11" s="25" t="s">
        <v>29</v>
      </c>
      <c r="I11" s="25">
        <v>22.2</v>
      </c>
      <c r="J11" s="25" t="s">
        <v>20</v>
      </c>
      <c r="K11" s="19" t="s">
        <v>29</v>
      </c>
    </row>
    <row r="12" spans="1:11" ht="22.5" x14ac:dyDescent="0.2">
      <c r="A12" s="18">
        <f t="shared" si="0"/>
        <v>9</v>
      </c>
      <c r="B12" s="17" t="s">
        <v>28</v>
      </c>
      <c r="C12" s="17"/>
      <c r="D12" s="19"/>
      <c r="E12" s="39">
        <v>9.3323358892837105E-2</v>
      </c>
      <c r="F12" s="39">
        <v>0.11700000000000001</v>
      </c>
      <c r="G12" s="19" t="s">
        <v>29</v>
      </c>
      <c r="H12" s="25" t="s">
        <v>29</v>
      </c>
      <c r="I12" s="25">
        <v>23.6</v>
      </c>
      <c r="J12" s="25" t="s">
        <v>20</v>
      </c>
      <c r="K12" s="19" t="s">
        <v>29</v>
      </c>
    </row>
    <row r="13" spans="1:11" ht="33.75" x14ac:dyDescent="0.2">
      <c r="A13" s="18">
        <f t="shared" si="0"/>
        <v>10</v>
      </c>
      <c r="B13" s="17" t="s">
        <v>30</v>
      </c>
      <c r="C13" s="17"/>
      <c r="D13" s="19"/>
      <c r="E13" s="39">
        <v>0.11116910229645094</v>
      </c>
      <c r="F13" s="39">
        <v>7.5999999999999998E-2</v>
      </c>
      <c r="G13" s="19" t="s">
        <v>20</v>
      </c>
      <c r="H13" s="25" t="s">
        <v>29</v>
      </c>
      <c r="I13" s="25">
        <v>21.4</v>
      </c>
      <c r="J13" s="25" t="s">
        <v>20</v>
      </c>
      <c r="K13" s="19" t="s">
        <v>29</v>
      </c>
    </row>
    <row r="14" spans="1:11" ht="22.5" x14ac:dyDescent="0.2">
      <c r="A14" s="18">
        <f t="shared" si="0"/>
        <v>11</v>
      </c>
      <c r="B14" s="17" t="s">
        <v>31</v>
      </c>
      <c r="C14" s="17"/>
      <c r="D14" s="19"/>
      <c r="E14" s="39">
        <v>7.2022160664819951E-2</v>
      </c>
      <c r="F14" s="39">
        <v>0.06</v>
      </c>
      <c r="G14" s="19" t="s">
        <v>29</v>
      </c>
      <c r="H14" s="25" t="s">
        <v>29</v>
      </c>
      <c r="I14" s="25">
        <v>16.3</v>
      </c>
      <c r="J14" s="25" t="s">
        <v>20</v>
      </c>
      <c r="K14" s="19" t="s">
        <v>29</v>
      </c>
    </row>
    <row r="15" spans="1:11" ht="22.5" x14ac:dyDescent="0.2">
      <c r="A15" s="18">
        <f t="shared" si="0"/>
        <v>12</v>
      </c>
      <c r="B15" s="17" t="s">
        <v>32</v>
      </c>
      <c r="C15" s="17"/>
      <c r="D15" s="19"/>
      <c r="E15" s="39">
        <v>6.097560975609756E-2</v>
      </c>
      <c r="F15" s="39">
        <v>6.7000000000000004E-2</v>
      </c>
      <c r="G15" s="19" t="s">
        <v>29</v>
      </c>
      <c r="H15" s="25" t="s">
        <v>29</v>
      </c>
      <c r="I15" s="25">
        <v>18.3</v>
      </c>
      <c r="J15" s="25" t="s">
        <v>20</v>
      </c>
      <c r="K15" s="19" t="s">
        <v>29</v>
      </c>
    </row>
    <row r="16" spans="1:11" ht="33.75" x14ac:dyDescent="0.2">
      <c r="A16" s="18">
        <f t="shared" si="0"/>
        <v>13</v>
      </c>
      <c r="B16" s="17" t="s">
        <v>33</v>
      </c>
      <c r="C16" s="17"/>
      <c r="D16" s="19"/>
      <c r="E16" s="39">
        <v>0</v>
      </c>
      <c r="F16" s="39">
        <v>0</v>
      </c>
      <c r="G16" s="19" t="s">
        <v>29</v>
      </c>
      <c r="H16" s="23" t="s">
        <v>29</v>
      </c>
      <c r="I16" s="23">
        <v>0</v>
      </c>
      <c r="J16" s="23" t="s">
        <v>20</v>
      </c>
      <c r="K16" s="19" t="s">
        <v>29</v>
      </c>
    </row>
    <row r="17" spans="1:11" ht="22.5" x14ac:dyDescent="0.2">
      <c r="A17" s="18">
        <f t="shared" si="0"/>
        <v>14</v>
      </c>
      <c r="B17" s="17" t="s">
        <v>34</v>
      </c>
      <c r="C17" s="17"/>
      <c r="D17" s="19"/>
      <c r="E17" s="39">
        <v>0</v>
      </c>
      <c r="F17" s="39">
        <v>0</v>
      </c>
      <c r="G17" s="19" t="s">
        <v>29</v>
      </c>
      <c r="H17" s="23" t="s">
        <v>29</v>
      </c>
      <c r="I17" s="23">
        <v>0</v>
      </c>
      <c r="J17" s="23" t="s">
        <v>20</v>
      </c>
      <c r="K17" s="19" t="s">
        <v>29</v>
      </c>
    </row>
    <row r="18" spans="1:11" ht="22.5" x14ac:dyDescent="0.2">
      <c r="A18" s="18">
        <f t="shared" si="0"/>
        <v>15</v>
      </c>
      <c r="B18" s="17" t="s">
        <v>35</v>
      </c>
      <c r="C18" s="17"/>
      <c r="D18" s="19"/>
      <c r="E18" s="39">
        <v>0</v>
      </c>
      <c r="F18" s="39">
        <v>3.6999999999999998E-2</v>
      </c>
      <c r="G18" s="19" t="s">
        <v>29</v>
      </c>
      <c r="H18" s="25" t="s">
        <v>29</v>
      </c>
      <c r="I18" s="25">
        <v>19.600000000000001</v>
      </c>
      <c r="J18" s="25" t="s">
        <v>20</v>
      </c>
      <c r="K18" s="19" t="s">
        <v>29</v>
      </c>
    </row>
    <row r="19" spans="1:11" ht="22.5" x14ac:dyDescent="0.2">
      <c r="A19" s="18">
        <f t="shared" si="0"/>
        <v>16</v>
      </c>
      <c r="B19" s="17" t="s">
        <v>36</v>
      </c>
      <c r="C19" s="17"/>
      <c r="D19" s="19"/>
      <c r="E19" s="39">
        <v>0.11398963730569948</v>
      </c>
      <c r="F19" s="39">
        <v>6.6000000000000003E-2</v>
      </c>
      <c r="G19" s="19" t="s">
        <v>29</v>
      </c>
      <c r="H19" s="25" t="s">
        <v>29</v>
      </c>
      <c r="I19" s="25">
        <v>14.5</v>
      </c>
      <c r="J19" s="25" t="s">
        <v>20</v>
      </c>
      <c r="K19" s="19" t="s">
        <v>29</v>
      </c>
    </row>
    <row r="20" spans="1:11" ht="22.5" x14ac:dyDescent="0.2">
      <c r="A20" s="18">
        <f t="shared" si="0"/>
        <v>17</v>
      </c>
      <c r="B20" s="17" t="s">
        <v>37</v>
      </c>
      <c r="C20" s="17"/>
      <c r="D20" s="19"/>
      <c r="E20" s="39">
        <v>4.8954065128315724E-2</v>
      </c>
      <c r="F20" s="39">
        <v>4.3999999999999997E-2</v>
      </c>
      <c r="G20" s="19" t="s">
        <v>29</v>
      </c>
      <c r="H20" s="25" t="s">
        <v>29</v>
      </c>
      <c r="I20" s="25">
        <v>12</v>
      </c>
      <c r="J20" s="25" t="s">
        <v>20</v>
      </c>
      <c r="K20" s="19" t="s">
        <v>29</v>
      </c>
    </row>
    <row r="21" spans="1:11" ht="22.5" x14ac:dyDescent="0.2">
      <c r="A21" s="18">
        <f t="shared" si="0"/>
        <v>18</v>
      </c>
      <c r="B21" s="17" t="s">
        <v>38</v>
      </c>
      <c r="C21" s="17"/>
      <c r="D21" s="19"/>
      <c r="E21" s="39">
        <v>0.15789473684210525</v>
      </c>
      <c r="F21" s="39">
        <v>0.158</v>
      </c>
      <c r="G21" s="19" t="s">
        <v>29</v>
      </c>
      <c r="H21" s="25" t="s">
        <v>29</v>
      </c>
      <c r="I21" s="25">
        <v>24.9</v>
      </c>
      <c r="J21" s="25" t="s">
        <v>20</v>
      </c>
      <c r="K21" s="19" t="s">
        <v>29</v>
      </c>
    </row>
    <row r="22" spans="1:11" ht="22.5" x14ac:dyDescent="0.2">
      <c r="A22" s="18">
        <f t="shared" si="0"/>
        <v>19</v>
      </c>
      <c r="B22" s="17" t="s">
        <v>39</v>
      </c>
      <c r="C22" s="17"/>
      <c r="D22" s="19"/>
      <c r="E22" s="39">
        <v>0.17743830787309048</v>
      </c>
      <c r="F22" s="39">
        <v>0.17699999999999999</v>
      </c>
      <c r="G22" s="19" t="s">
        <v>29</v>
      </c>
      <c r="H22" s="23" t="s">
        <v>29</v>
      </c>
      <c r="I22" s="23">
        <v>0</v>
      </c>
      <c r="J22" s="23" t="s">
        <v>20</v>
      </c>
      <c r="K22" s="19" t="s">
        <v>29</v>
      </c>
    </row>
    <row r="23" spans="1:11" ht="22.5" x14ac:dyDescent="0.2">
      <c r="A23" s="18">
        <f t="shared" si="0"/>
        <v>20</v>
      </c>
      <c r="B23" s="17" t="s">
        <v>40</v>
      </c>
      <c r="C23" s="17"/>
      <c r="D23" s="19"/>
      <c r="E23" s="39">
        <v>0</v>
      </c>
      <c r="F23" s="39">
        <v>2.5000000000000001E-2</v>
      </c>
      <c r="G23" s="19" t="s">
        <v>20</v>
      </c>
      <c r="H23" s="25" t="s">
        <v>29</v>
      </c>
      <c r="I23" s="25">
        <v>12</v>
      </c>
      <c r="J23" s="25" t="s">
        <v>20</v>
      </c>
      <c r="K23" s="19" t="s">
        <v>29</v>
      </c>
    </row>
    <row r="24" spans="1:11" ht="22.5" x14ac:dyDescent="0.2">
      <c r="A24" s="18">
        <f t="shared" si="0"/>
        <v>21</v>
      </c>
      <c r="B24" s="17" t="s">
        <v>41</v>
      </c>
      <c r="C24" s="17"/>
      <c r="D24" s="19"/>
      <c r="E24" s="39">
        <v>8.6969042476601865E-2</v>
      </c>
      <c r="F24" s="39">
        <v>6.8000000000000005E-2</v>
      </c>
      <c r="G24" s="19" t="s">
        <v>29</v>
      </c>
      <c r="H24" s="25" t="s">
        <v>29</v>
      </c>
      <c r="I24" s="25">
        <v>12.4</v>
      </c>
      <c r="J24" s="25" t="s">
        <v>20</v>
      </c>
      <c r="K24" s="19" t="s">
        <v>29</v>
      </c>
    </row>
    <row r="25" spans="1:11" ht="22.5" x14ac:dyDescent="0.2">
      <c r="A25" s="18">
        <f t="shared" si="0"/>
        <v>22</v>
      </c>
      <c r="B25" s="17" t="s">
        <v>42</v>
      </c>
      <c r="C25" s="17"/>
      <c r="D25" s="19"/>
      <c r="E25" s="39">
        <v>0</v>
      </c>
      <c r="F25" s="39">
        <v>8.1000000000000003E-2</v>
      </c>
      <c r="G25" s="19" t="s">
        <v>29</v>
      </c>
      <c r="H25" s="24" t="s">
        <v>29</v>
      </c>
      <c r="I25" s="24">
        <v>28.8</v>
      </c>
      <c r="J25" s="24" t="s">
        <v>20</v>
      </c>
      <c r="K25" s="19" t="s">
        <v>29</v>
      </c>
    </row>
    <row r="26" spans="1:11" ht="33.75" x14ac:dyDescent="0.2">
      <c r="A26" s="18">
        <f t="shared" si="0"/>
        <v>23</v>
      </c>
      <c r="B26" s="17" t="s">
        <v>43</v>
      </c>
      <c r="C26" s="17"/>
      <c r="D26" s="19"/>
      <c r="E26" s="39">
        <v>0</v>
      </c>
      <c r="F26" s="39">
        <v>4.1000000000000002E-2</v>
      </c>
      <c r="G26" s="19" t="s">
        <v>29</v>
      </c>
      <c r="H26" s="25" t="s">
        <v>29</v>
      </c>
      <c r="I26" s="25">
        <v>13.2</v>
      </c>
      <c r="J26" s="25" t="s">
        <v>20</v>
      </c>
      <c r="K26" s="19" t="s">
        <v>29</v>
      </c>
    </row>
    <row r="27" spans="1:11" ht="33.75" x14ac:dyDescent="0.2">
      <c r="A27" s="18">
        <f t="shared" si="0"/>
        <v>24</v>
      </c>
      <c r="B27" s="17" t="s">
        <v>44</v>
      </c>
      <c r="C27" s="17"/>
      <c r="D27" s="19"/>
      <c r="E27" s="39">
        <v>2.3364485981308409E-3</v>
      </c>
      <c r="F27" s="39">
        <v>1.6E-2</v>
      </c>
      <c r="G27" s="19" t="s">
        <v>29</v>
      </c>
      <c r="H27" s="24" t="s">
        <v>29</v>
      </c>
      <c r="I27" s="24">
        <v>12.1</v>
      </c>
      <c r="J27" s="24" t="s">
        <v>20</v>
      </c>
      <c r="K27" s="19" t="s">
        <v>29</v>
      </c>
    </row>
    <row r="28" spans="1:11" ht="33.75" x14ac:dyDescent="0.2">
      <c r="A28" s="18">
        <f t="shared" si="0"/>
        <v>25</v>
      </c>
      <c r="B28" s="17" t="s">
        <v>45</v>
      </c>
      <c r="C28" s="17"/>
      <c r="D28" s="19"/>
      <c r="E28" s="39">
        <v>6.6217732884399555E-2</v>
      </c>
      <c r="F28" s="39">
        <v>5.7000000000000002E-2</v>
      </c>
      <c r="G28" s="19" t="s">
        <v>29</v>
      </c>
      <c r="H28" s="24" t="s">
        <v>29</v>
      </c>
      <c r="I28" s="24">
        <v>11.3</v>
      </c>
      <c r="J28" s="24" t="s">
        <v>20</v>
      </c>
      <c r="K28" s="19" t="s">
        <v>29</v>
      </c>
    </row>
    <row r="29" spans="1:11" ht="33.75" x14ac:dyDescent="0.2">
      <c r="A29" s="18">
        <f t="shared" si="0"/>
        <v>26</v>
      </c>
      <c r="B29" s="17" t="s">
        <v>46</v>
      </c>
      <c r="C29" s="17"/>
      <c r="D29" s="19"/>
      <c r="E29" s="39">
        <v>8.7040618955512572E-2</v>
      </c>
      <c r="F29" s="39">
        <v>8.6999999999999994E-2</v>
      </c>
      <c r="G29" s="19" t="s">
        <v>29</v>
      </c>
      <c r="H29" s="25" t="s">
        <v>29</v>
      </c>
      <c r="I29" s="25">
        <v>24.7</v>
      </c>
      <c r="J29" s="25" t="s">
        <v>20</v>
      </c>
      <c r="K29" s="19" t="s">
        <v>29</v>
      </c>
    </row>
    <row r="30" spans="1:11" ht="33.75" x14ac:dyDescent="0.2">
      <c r="A30" s="18">
        <f t="shared" si="0"/>
        <v>27</v>
      </c>
      <c r="B30" s="17" t="s">
        <v>47</v>
      </c>
      <c r="C30" s="17"/>
      <c r="D30" s="19"/>
      <c r="E30" s="39">
        <v>8.5993485342019546E-2</v>
      </c>
      <c r="F30" s="39">
        <v>0.109</v>
      </c>
      <c r="G30" s="19" t="s">
        <v>29</v>
      </c>
      <c r="H30" s="25" t="s">
        <v>29</v>
      </c>
      <c r="I30" s="25">
        <v>17.5</v>
      </c>
      <c r="J30" s="25" t="s">
        <v>20</v>
      </c>
      <c r="K30" s="19" t="s">
        <v>29</v>
      </c>
    </row>
    <row r="31" spans="1:11" ht="33.75" x14ac:dyDescent="0.2">
      <c r="A31" s="18">
        <f t="shared" si="0"/>
        <v>28</v>
      </c>
      <c r="B31" s="17" t="s">
        <v>48</v>
      </c>
      <c r="C31" s="17"/>
      <c r="D31" s="19"/>
      <c r="E31" s="39">
        <v>9.225092250922509E-4</v>
      </c>
      <c r="F31" s="39">
        <v>2.5999999999999999E-2</v>
      </c>
      <c r="G31" s="19" t="s">
        <v>29</v>
      </c>
      <c r="H31" s="25" t="s">
        <v>29</v>
      </c>
      <c r="I31" s="25">
        <v>11.4</v>
      </c>
      <c r="J31" s="25" t="s">
        <v>20</v>
      </c>
      <c r="K31" s="19" t="s">
        <v>29</v>
      </c>
    </row>
    <row r="32" spans="1:11" ht="33.75" x14ac:dyDescent="0.2">
      <c r="A32" s="18">
        <f t="shared" si="0"/>
        <v>29</v>
      </c>
      <c r="B32" s="17" t="s">
        <v>49</v>
      </c>
      <c r="C32" s="17"/>
      <c r="D32" s="19"/>
      <c r="E32" s="39">
        <v>6.0344827586206899E-2</v>
      </c>
      <c r="F32" s="39">
        <v>3.6999999999999998E-2</v>
      </c>
      <c r="G32" s="19" t="s">
        <v>29</v>
      </c>
      <c r="H32" s="25" t="s">
        <v>29</v>
      </c>
      <c r="I32" s="25">
        <v>11.6</v>
      </c>
      <c r="J32" s="25" t="s">
        <v>20</v>
      </c>
      <c r="K32" s="19" t="s">
        <v>29</v>
      </c>
    </row>
    <row r="33" spans="1:11" ht="33.75" x14ac:dyDescent="0.2">
      <c r="A33" s="18">
        <f t="shared" si="0"/>
        <v>30</v>
      </c>
      <c r="B33" s="17" t="s">
        <v>50</v>
      </c>
      <c r="C33" s="17"/>
      <c r="D33" s="19"/>
      <c r="E33" s="39">
        <v>0.21428571428571427</v>
      </c>
      <c r="F33" s="39">
        <v>0.214</v>
      </c>
      <c r="G33" s="19" t="s">
        <v>29</v>
      </c>
      <c r="H33" s="25" t="s">
        <v>29</v>
      </c>
      <c r="I33" s="25">
        <v>14.3</v>
      </c>
      <c r="J33" s="25" t="s">
        <v>20</v>
      </c>
      <c r="K33" s="19" t="s">
        <v>29</v>
      </c>
    </row>
    <row r="34" spans="1:11" ht="33.75" x14ac:dyDescent="0.2">
      <c r="A34" s="18">
        <f t="shared" si="0"/>
        <v>31</v>
      </c>
      <c r="B34" s="17" t="s">
        <v>51</v>
      </c>
      <c r="C34" s="17"/>
      <c r="D34" s="19"/>
      <c r="E34" s="39">
        <v>3.2885595182955071E-2</v>
      </c>
      <c r="F34" s="39">
        <v>4.4999999999999998E-2</v>
      </c>
      <c r="G34" s="19" t="s">
        <v>29</v>
      </c>
      <c r="H34" s="25" t="s">
        <v>29</v>
      </c>
      <c r="I34" s="25">
        <v>11.1</v>
      </c>
      <c r="J34" s="25" t="s">
        <v>20</v>
      </c>
      <c r="K34" s="19" t="s">
        <v>29</v>
      </c>
    </row>
    <row r="35" spans="1:11" ht="33.75" x14ac:dyDescent="0.2">
      <c r="A35" s="18">
        <f t="shared" si="0"/>
        <v>32</v>
      </c>
      <c r="B35" s="17" t="s">
        <v>52</v>
      </c>
      <c r="C35" s="17"/>
      <c r="D35" s="19"/>
      <c r="E35" s="39">
        <v>0.2862566438876234</v>
      </c>
      <c r="F35" s="39">
        <v>0.22700000000000001</v>
      </c>
      <c r="G35" s="19" t="s">
        <v>29</v>
      </c>
      <c r="H35" s="25" t="s">
        <v>29</v>
      </c>
      <c r="I35" s="25">
        <v>24.7</v>
      </c>
      <c r="J35" s="25" t="s">
        <v>20</v>
      </c>
      <c r="K35" s="19" t="s">
        <v>29</v>
      </c>
    </row>
    <row r="36" spans="1:11" ht="33.75" x14ac:dyDescent="0.2">
      <c r="A36" s="18">
        <f t="shared" si="0"/>
        <v>33</v>
      </c>
      <c r="B36" s="17" t="s">
        <v>53</v>
      </c>
      <c r="C36" s="17"/>
      <c r="D36" s="19"/>
      <c r="E36" s="39">
        <v>3.9273805113004816E-2</v>
      </c>
      <c r="F36" s="39">
        <v>3.9E-2</v>
      </c>
      <c r="G36" s="19" t="s">
        <v>29</v>
      </c>
      <c r="H36" s="25" t="s">
        <v>29</v>
      </c>
      <c r="I36" s="25">
        <v>11</v>
      </c>
      <c r="J36" s="25" t="s">
        <v>20</v>
      </c>
      <c r="K36" s="19" t="s">
        <v>29</v>
      </c>
    </row>
    <row r="37" spans="1:11" ht="33.75" x14ac:dyDescent="0.2">
      <c r="A37" s="18">
        <f t="shared" si="0"/>
        <v>34</v>
      </c>
      <c r="B37" s="17" t="s">
        <v>54</v>
      </c>
      <c r="C37" s="17"/>
      <c r="D37" s="19"/>
      <c r="E37" s="39">
        <v>0.12562455389007851</v>
      </c>
      <c r="F37" s="39">
        <v>0.126</v>
      </c>
      <c r="G37" s="19" t="s">
        <v>29</v>
      </c>
      <c r="H37" s="23" t="s">
        <v>29</v>
      </c>
      <c r="I37" s="23">
        <v>17.7</v>
      </c>
      <c r="J37" s="23" t="s">
        <v>20</v>
      </c>
      <c r="K37" s="19" t="s">
        <v>29</v>
      </c>
    </row>
    <row r="38" spans="1:11" ht="33.75" x14ac:dyDescent="0.2">
      <c r="A38" s="18">
        <f t="shared" si="0"/>
        <v>35</v>
      </c>
      <c r="B38" s="17" t="s">
        <v>55</v>
      </c>
      <c r="C38" s="17"/>
      <c r="D38" s="19"/>
      <c r="E38" s="39">
        <v>0</v>
      </c>
      <c r="F38" s="39">
        <v>0</v>
      </c>
      <c r="G38" s="19" t="s">
        <v>29</v>
      </c>
      <c r="H38" s="25" t="s">
        <v>29</v>
      </c>
      <c r="I38" s="25">
        <v>6.5</v>
      </c>
      <c r="J38" s="25" t="s">
        <v>20</v>
      </c>
      <c r="K38" s="19" t="s">
        <v>29</v>
      </c>
    </row>
    <row r="39" spans="1:11" ht="33.75" x14ac:dyDescent="0.2">
      <c r="A39" s="18">
        <f t="shared" si="0"/>
        <v>36</v>
      </c>
      <c r="B39" s="17" t="s">
        <v>56</v>
      </c>
      <c r="C39" s="17"/>
      <c r="D39" s="19"/>
      <c r="E39" s="39">
        <v>4.2056074766355138E-2</v>
      </c>
      <c r="F39" s="39">
        <v>4.2000000000000003E-2</v>
      </c>
      <c r="G39" s="19" t="s">
        <v>29</v>
      </c>
      <c r="H39" s="25" t="s">
        <v>29</v>
      </c>
      <c r="I39" s="25">
        <v>16.2</v>
      </c>
      <c r="J39" s="25" t="s">
        <v>20</v>
      </c>
      <c r="K39" s="19" t="s">
        <v>29</v>
      </c>
    </row>
    <row r="40" spans="1:11" ht="33.75" x14ac:dyDescent="0.2">
      <c r="A40" s="18">
        <f t="shared" si="0"/>
        <v>37</v>
      </c>
      <c r="B40" s="17" t="s">
        <v>57</v>
      </c>
      <c r="C40" s="17"/>
      <c r="D40" s="19"/>
      <c r="E40" s="39">
        <v>6.0816681146828849E-3</v>
      </c>
      <c r="F40" s="39">
        <v>0.04</v>
      </c>
      <c r="G40" s="19" t="s">
        <v>29</v>
      </c>
      <c r="H40" s="24" t="s">
        <v>29</v>
      </c>
      <c r="I40" s="24">
        <v>22.1</v>
      </c>
      <c r="J40" s="24" t="s">
        <v>20</v>
      </c>
      <c r="K40" s="19" t="s">
        <v>29</v>
      </c>
    </row>
    <row r="41" spans="1:11" ht="33.75" x14ac:dyDescent="0.2">
      <c r="A41" s="18">
        <f t="shared" si="0"/>
        <v>38</v>
      </c>
      <c r="B41" s="17" t="s">
        <v>58</v>
      </c>
      <c r="C41" s="17"/>
      <c r="D41" s="19"/>
      <c r="E41" s="39">
        <v>5.4811205846528627E-2</v>
      </c>
      <c r="F41" s="39">
        <v>0.11</v>
      </c>
      <c r="G41" s="19" t="s">
        <v>29</v>
      </c>
      <c r="H41" s="25" t="s">
        <v>29</v>
      </c>
      <c r="I41" s="25">
        <v>31.2</v>
      </c>
      <c r="J41" s="25" t="s">
        <v>20</v>
      </c>
      <c r="K41" s="19" t="s">
        <v>29</v>
      </c>
    </row>
    <row r="42" spans="1:11" ht="33.75" x14ac:dyDescent="0.2">
      <c r="A42" s="18">
        <f t="shared" si="0"/>
        <v>39</v>
      </c>
      <c r="B42" s="17" t="s">
        <v>59</v>
      </c>
      <c r="C42" s="17"/>
      <c r="D42" s="19"/>
      <c r="E42" s="39">
        <v>8.4507042253521125E-2</v>
      </c>
      <c r="F42" s="39">
        <v>8.5000000000000006E-2</v>
      </c>
      <c r="G42" s="19" t="s">
        <v>29</v>
      </c>
      <c r="H42" s="25" t="s">
        <v>29</v>
      </c>
      <c r="I42" s="25">
        <v>9.1999999999999993</v>
      </c>
      <c r="J42" s="25" t="s">
        <v>20</v>
      </c>
      <c r="K42" s="19" t="s">
        <v>29</v>
      </c>
    </row>
    <row r="43" spans="1:11" ht="33.75" x14ac:dyDescent="0.2">
      <c r="A43" s="18">
        <f t="shared" si="0"/>
        <v>40</v>
      </c>
      <c r="B43" s="17" t="s">
        <v>60</v>
      </c>
      <c r="C43" s="17"/>
      <c r="D43" s="19"/>
      <c r="E43" s="39">
        <v>5.8823529411764705E-2</v>
      </c>
      <c r="F43" s="39">
        <v>5.8999999999999997E-2</v>
      </c>
      <c r="G43" s="19" t="s">
        <v>29</v>
      </c>
      <c r="H43" s="23" t="s">
        <v>29</v>
      </c>
      <c r="I43" s="23">
        <v>1.5</v>
      </c>
      <c r="J43" s="23" t="s">
        <v>20</v>
      </c>
      <c r="K43" s="19" t="s">
        <v>29</v>
      </c>
    </row>
    <row r="44" spans="1:11" ht="33.75" x14ac:dyDescent="0.2">
      <c r="A44" s="18">
        <f t="shared" si="0"/>
        <v>41</v>
      </c>
      <c r="B44" s="17" t="s">
        <v>61</v>
      </c>
      <c r="C44" s="17"/>
      <c r="D44" s="19"/>
      <c r="E44" s="39">
        <v>9.6774193548387094E-2</v>
      </c>
      <c r="F44" s="39">
        <v>9.7000000000000003E-2</v>
      </c>
      <c r="G44" s="19" t="s">
        <v>29</v>
      </c>
      <c r="H44" s="23" t="s">
        <v>29</v>
      </c>
      <c r="I44" s="23">
        <v>20.2</v>
      </c>
      <c r="J44" s="23" t="s">
        <v>20</v>
      </c>
      <c r="K44" s="19" t="s">
        <v>29</v>
      </c>
    </row>
    <row r="45" spans="1:11" ht="33.75" x14ac:dyDescent="0.2">
      <c r="A45" s="18">
        <f t="shared" si="0"/>
        <v>42</v>
      </c>
      <c r="B45" s="17" t="s">
        <v>62</v>
      </c>
      <c r="C45" s="17"/>
      <c r="D45" s="19"/>
      <c r="E45" s="39">
        <v>8.6206896551724144E-2</v>
      </c>
      <c r="F45" s="39">
        <v>7.5999999999999998E-2</v>
      </c>
      <c r="G45" s="19" t="s">
        <v>29</v>
      </c>
      <c r="H45" s="25" t="s">
        <v>29</v>
      </c>
      <c r="I45" s="25">
        <v>19.7</v>
      </c>
      <c r="J45" s="25" t="s">
        <v>20</v>
      </c>
      <c r="K45" s="19" t="s">
        <v>29</v>
      </c>
    </row>
    <row r="46" spans="1:11" ht="33.75" x14ac:dyDescent="0.2">
      <c r="A46" s="18">
        <f t="shared" si="0"/>
        <v>43</v>
      </c>
      <c r="B46" s="17" t="s">
        <v>63</v>
      </c>
      <c r="C46" s="17"/>
      <c r="D46" s="19"/>
      <c r="E46" s="39">
        <v>2.7118644067796609E-2</v>
      </c>
      <c r="F46" s="39">
        <v>3.7999999999999999E-2</v>
      </c>
      <c r="G46" s="19" t="s">
        <v>29</v>
      </c>
      <c r="H46" s="25" t="s">
        <v>29</v>
      </c>
      <c r="I46" s="25">
        <v>17.600000000000001</v>
      </c>
      <c r="J46" s="25" t="s">
        <v>20</v>
      </c>
      <c r="K46" s="19" t="s">
        <v>29</v>
      </c>
    </row>
    <row r="47" spans="1:11" ht="33.75" x14ac:dyDescent="0.2">
      <c r="A47" s="18">
        <f t="shared" si="0"/>
        <v>44</v>
      </c>
      <c r="B47" s="17" t="s">
        <v>64</v>
      </c>
      <c r="C47" s="17"/>
      <c r="D47" s="19"/>
      <c r="E47" s="39">
        <v>5.1824817518248176E-2</v>
      </c>
      <c r="F47" s="39">
        <v>4.2999999999999997E-2</v>
      </c>
      <c r="G47" s="19" t="s">
        <v>29</v>
      </c>
      <c r="H47" s="24" t="s">
        <v>29</v>
      </c>
      <c r="I47" s="24">
        <v>12.8</v>
      </c>
      <c r="J47" s="24" t="s">
        <v>20</v>
      </c>
      <c r="K47" s="19" t="s">
        <v>29</v>
      </c>
    </row>
    <row r="48" spans="1:11" ht="33.75" x14ac:dyDescent="0.2">
      <c r="A48" s="18">
        <f t="shared" si="0"/>
        <v>45</v>
      </c>
      <c r="B48" s="17" t="s">
        <v>65</v>
      </c>
      <c r="C48" s="17"/>
      <c r="D48" s="19"/>
      <c r="E48" s="39">
        <v>9.2499999999999999E-2</v>
      </c>
      <c r="F48" s="39">
        <v>0.124</v>
      </c>
      <c r="G48" s="19" t="s">
        <v>29</v>
      </c>
      <c r="H48" s="25" t="s">
        <v>29</v>
      </c>
      <c r="I48" s="25">
        <v>12.5</v>
      </c>
      <c r="J48" s="25" t="s">
        <v>20</v>
      </c>
      <c r="K48" s="19" t="s">
        <v>29</v>
      </c>
    </row>
    <row r="49" spans="1:11" ht="33.75" x14ac:dyDescent="0.2">
      <c r="A49" s="18">
        <f t="shared" si="0"/>
        <v>46</v>
      </c>
      <c r="B49" s="17" t="s">
        <v>66</v>
      </c>
      <c r="C49" s="17"/>
      <c r="D49" s="19"/>
      <c r="E49" s="39">
        <v>5.1041981274539412E-2</v>
      </c>
      <c r="F49" s="39">
        <v>5.0999999999999997E-2</v>
      </c>
      <c r="G49" s="19" t="s">
        <v>20</v>
      </c>
      <c r="H49" s="25" t="s">
        <v>29</v>
      </c>
      <c r="I49" s="25">
        <v>14.8</v>
      </c>
      <c r="J49" s="25" t="s">
        <v>20</v>
      </c>
      <c r="K49" s="19" t="s">
        <v>29</v>
      </c>
    </row>
    <row r="50" spans="1:11" ht="45" x14ac:dyDescent="0.2">
      <c r="A50" s="18">
        <f t="shared" si="0"/>
        <v>47</v>
      </c>
      <c r="B50" s="17" t="s">
        <v>67</v>
      </c>
      <c r="C50" s="17"/>
      <c r="D50" s="19"/>
      <c r="E50" s="39">
        <v>0.12351505288852725</v>
      </c>
      <c r="F50" s="39">
        <v>0.112</v>
      </c>
      <c r="G50" s="19" t="s">
        <v>20</v>
      </c>
      <c r="H50" s="25" t="s">
        <v>29</v>
      </c>
      <c r="I50" s="25">
        <v>25.7</v>
      </c>
      <c r="J50" s="25" t="s">
        <v>20</v>
      </c>
      <c r="K50" s="19" t="s">
        <v>29</v>
      </c>
    </row>
    <row r="51" spans="1:11" ht="33.75" x14ac:dyDescent="0.2">
      <c r="A51" s="18">
        <f t="shared" si="0"/>
        <v>48</v>
      </c>
      <c r="B51" s="17" t="s">
        <v>68</v>
      </c>
      <c r="C51" s="17"/>
      <c r="D51" s="19"/>
      <c r="E51" s="39">
        <v>3.5714285714285712E-2</v>
      </c>
      <c r="F51" s="39">
        <v>3.5999999999999997E-2</v>
      </c>
      <c r="G51" s="19" t="s">
        <v>29</v>
      </c>
      <c r="H51" s="24" t="s">
        <v>29</v>
      </c>
      <c r="I51" s="24">
        <v>20.399999999999999</v>
      </c>
      <c r="J51" s="24" t="s">
        <v>20</v>
      </c>
      <c r="K51" s="19" t="s">
        <v>29</v>
      </c>
    </row>
    <row r="52" spans="1:11" ht="33.75" x14ac:dyDescent="0.2">
      <c r="A52" s="18">
        <f t="shared" si="0"/>
        <v>49</v>
      </c>
      <c r="B52" s="17" t="s">
        <v>69</v>
      </c>
      <c r="C52" s="17"/>
      <c r="D52" s="19"/>
      <c r="E52" s="39">
        <v>4.3564356435643561E-2</v>
      </c>
      <c r="F52" s="39">
        <v>5.5E-2</v>
      </c>
      <c r="G52" s="19" t="s">
        <v>29</v>
      </c>
      <c r="H52" s="25" t="s">
        <v>29</v>
      </c>
      <c r="I52" s="25">
        <v>16.100000000000001</v>
      </c>
      <c r="J52" s="25" t="s">
        <v>20</v>
      </c>
      <c r="K52" s="19" t="s">
        <v>29</v>
      </c>
    </row>
    <row r="53" spans="1:11" ht="33.75" x14ac:dyDescent="0.2">
      <c r="A53" s="18">
        <f t="shared" si="0"/>
        <v>50</v>
      </c>
      <c r="B53" s="17" t="s">
        <v>70</v>
      </c>
      <c r="C53" s="17"/>
      <c r="D53" s="19"/>
      <c r="E53" s="39">
        <v>0</v>
      </c>
      <c r="F53" s="39">
        <v>0.11899999999999999</v>
      </c>
      <c r="G53" s="19" t="s">
        <v>29</v>
      </c>
      <c r="H53" s="25" t="s">
        <v>29</v>
      </c>
      <c r="I53" s="25">
        <v>17.899999999999999</v>
      </c>
      <c r="J53" s="25" t="s">
        <v>20</v>
      </c>
      <c r="K53" s="19" t="s">
        <v>29</v>
      </c>
    </row>
    <row r="54" spans="1:11" ht="33.75" x14ac:dyDescent="0.2">
      <c r="A54" s="18">
        <f t="shared" si="0"/>
        <v>51</v>
      </c>
      <c r="B54" s="17" t="s">
        <v>71</v>
      </c>
      <c r="C54" s="17"/>
      <c r="D54" s="19"/>
      <c r="E54" s="39">
        <v>6.4935064935064939E-3</v>
      </c>
      <c r="F54" s="39">
        <v>2.5999999999999999E-2</v>
      </c>
      <c r="G54" s="19" t="s">
        <v>29</v>
      </c>
      <c r="H54" s="25" t="s">
        <v>29</v>
      </c>
      <c r="I54" s="25">
        <v>13.2</v>
      </c>
      <c r="J54" s="25" t="s">
        <v>20</v>
      </c>
      <c r="K54" s="19" t="s">
        <v>29</v>
      </c>
    </row>
    <row r="55" spans="1:11" ht="33.75" x14ac:dyDescent="0.2">
      <c r="A55" s="18">
        <f t="shared" si="0"/>
        <v>52</v>
      </c>
      <c r="B55" s="17" t="s">
        <v>72</v>
      </c>
      <c r="C55" s="17"/>
      <c r="D55" s="19"/>
      <c r="E55" s="39">
        <v>1.2341446691806651E-2</v>
      </c>
      <c r="F55" s="39">
        <v>5.6000000000000001E-2</v>
      </c>
      <c r="G55" s="19" t="s">
        <v>29</v>
      </c>
      <c r="H55" s="25" t="s">
        <v>29</v>
      </c>
      <c r="I55" s="25">
        <v>29.9</v>
      </c>
      <c r="J55" s="25" t="s">
        <v>20</v>
      </c>
      <c r="K55" s="19" t="s">
        <v>29</v>
      </c>
    </row>
    <row r="56" spans="1:11" ht="33.75" x14ac:dyDescent="0.2">
      <c r="A56" s="18">
        <f t="shared" si="0"/>
        <v>53</v>
      </c>
      <c r="B56" s="17" t="s">
        <v>73</v>
      </c>
      <c r="C56" s="17"/>
      <c r="D56" s="19"/>
      <c r="E56" s="39">
        <v>0.14385964912280702</v>
      </c>
      <c r="F56" s="39">
        <v>0.14399999999999999</v>
      </c>
      <c r="G56" s="19" t="s">
        <v>20</v>
      </c>
      <c r="H56" s="25" t="s">
        <v>29</v>
      </c>
      <c r="I56" s="25">
        <v>9.4</v>
      </c>
      <c r="J56" s="25" t="s">
        <v>20</v>
      </c>
      <c r="K56" s="19" t="s">
        <v>29</v>
      </c>
    </row>
    <row r="57" spans="1:11" ht="33.75" x14ac:dyDescent="0.2">
      <c r="A57" s="18">
        <f t="shared" si="0"/>
        <v>54</v>
      </c>
      <c r="B57" s="17" t="s">
        <v>74</v>
      </c>
      <c r="C57" s="17"/>
      <c r="D57" s="19"/>
      <c r="E57" s="39">
        <v>4.552352048558422E-3</v>
      </c>
      <c r="F57" s="39">
        <v>0.03</v>
      </c>
      <c r="G57" s="19" t="s">
        <v>29</v>
      </c>
      <c r="H57" s="25" t="s">
        <v>29</v>
      </c>
      <c r="I57" s="25">
        <v>27.8</v>
      </c>
      <c r="J57" s="25" t="s">
        <v>20</v>
      </c>
      <c r="K57" s="19" t="s">
        <v>29</v>
      </c>
    </row>
    <row r="58" spans="1:11" ht="33.75" x14ac:dyDescent="0.2">
      <c r="A58" s="18">
        <f t="shared" si="0"/>
        <v>55</v>
      </c>
      <c r="B58" s="17" t="s">
        <v>75</v>
      </c>
      <c r="C58" s="17"/>
      <c r="D58" s="19"/>
      <c r="E58" s="39">
        <v>3.7037037037037035E-2</v>
      </c>
      <c r="F58" s="39">
        <v>3.6999999999999998E-2</v>
      </c>
      <c r="G58" s="19" t="s">
        <v>29</v>
      </c>
      <c r="H58" s="25" t="s">
        <v>29</v>
      </c>
      <c r="I58" s="25">
        <v>12.8</v>
      </c>
      <c r="J58" s="25" t="s">
        <v>20</v>
      </c>
      <c r="K58" s="19" t="s">
        <v>29</v>
      </c>
    </row>
    <row r="59" spans="1:11" ht="33.75" x14ac:dyDescent="0.2">
      <c r="A59" s="18">
        <f t="shared" si="0"/>
        <v>56</v>
      </c>
      <c r="B59" s="17" t="s">
        <v>76</v>
      </c>
      <c r="C59" s="17"/>
      <c r="D59" s="19"/>
      <c r="E59" s="39">
        <v>0</v>
      </c>
      <c r="F59" s="39">
        <v>7.6999999999999999E-2</v>
      </c>
      <c r="G59" s="19" t="s">
        <v>29</v>
      </c>
      <c r="H59" s="25" t="s">
        <v>29</v>
      </c>
      <c r="I59" s="25">
        <v>25</v>
      </c>
      <c r="J59" s="25" t="s">
        <v>20</v>
      </c>
      <c r="K59" s="19" t="s">
        <v>29</v>
      </c>
    </row>
    <row r="60" spans="1:11" ht="33.75" x14ac:dyDescent="0.2">
      <c r="A60" s="18">
        <f t="shared" si="0"/>
        <v>57</v>
      </c>
      <c r="B60" s="17" t="s">
        <v>77</v>
      </c>
      <c r="C60" s="17"/>
      <c r="D60" s="19"/>
      <c r="E60" s="39">
        <v>9.1980063434526513E-2</v>
      </c>
      <c r="F60" s="39">
        <v>0.127</v>
      </c>
      <c r="G60" s="19" t="s">
        <v>29</v>
      </c>
      <c r="H60" s="25" t="s">
        <v>29</v>
      </c>
      <c r="I60" s="25">
        <v>21.8</v>
      </c>
      <c r="J60" s="25" t="s">
        <v>20</v>
      </c>
      <c r="K60" s="19" t="s">
        <v>29</v>
      </c>
    </row>
    <row r="61" spans="1:11" ht="33.75" x14ac:dyDescent="0.2">
      <c r="A61" s="18">
        <f t="shared" si="0"/>
        <v>58</v>
      </c>
      <c r="B61" s="17" t="s">
        <v>78</v>
      </c>
      <c r="C61" s="17"/>
      <c r="D61" s="19"/>
      <c r="E61" s="39">
        <v>0</v>
      </c>
      <c r="F61" s="39">
        <v>8.6999999999999994E-2</v>
      </c>
      <c r="G61" s="19" t="s">
        <v>29</v>
      </c>
      <c r="H61" s="25" t="s">
        <v>29</v>
      </c>
      <c r="I61" s="25">
        <v>20.399999999999999</v>
      </c>
      <c r="J61" s="25" t="s">
        <v>20</v>
      </c>
      <c r="K61" s="19" t="s">
        <v>29</v>
      </c>
    </row>
    <row r="62" spans="1:11" ht="45" x14ac:dyDescent="0.2">
      <c r="A62" s="18">
        <f t="shared" si="0"/>
        <v>59</v>
      </c>
      <c r="B62" s="17" t="s">
        <v>79</v>
      </c>
      <c r="C62" s="17"/>
      <c r="D62" s="19"/>
      <c r="E62" s="39">
        <v>0</v>
      </c>
      <c r="F62" s="39">
        <v>0</v>
      </c>
      <c r="G62" s="19" t="s">
        <v>29</v>
      </c>
      <c r="H62" s="25" t="s">
        <v>29</v>
      </c>
      <c r="I62" s="25">
        <v>0</v>
      </c>
      <c r="J62" s="25" t="s">
        <v>20</v>
      </c>
      <c r="K62" s="19" t="s">
        <v>29</v>
      </c>
    </row>
    <row r="63" spans="1:11" ht="33.75" x14ac:dyDescent="0.2">
      <c r="A63" s="18">
        <f t="shared" si="0"/>
        <v>60</v>
      </c>
      <c r="B63" s="17" t="s">
        <v>80</v>
      </c>
      <c r="C63" s="17"/>
      <c r="D63" s="19"/>
      <c r="E63" s="39">
        <v>5.8502340093603746E-4</v>
      </c>
      <c r="F63" s="39">
        <v>2.3E-2</v>
      </c>
      <c r="G63" s="19" t="s">
        <v>29</v>
      </c>
      <c r="H63" s="25" t="s">
        <v>29</v>
      </c>
      <c r="I63" s="25">
        <v>10.3</v>
      </c>
      <c r="J63" s="25" t="s">
        <v>20</v>
      </c>
      <c r="K63" s="19" t="s">
        <v>29</v>
      </c>
    </row>
    <row r="64" spans="1:11" ht="33.75" x14ac:dyDescent="0.2">
      <c r="A64" s="18">
        <f t="shared" si="0"/>
        <v>61</v>
      </c>
      <c r="B64" s="17" t="s">
        <v>81</v>
      </c>
      <c r="C64" s="17"/>
      <c r="D64" s="19"/>
      <c r="E64" s="39">
        <v>0</v>
      </c>
      <c r="F64" s="39">
        <v>0</v>
      </c>
      <c r="G64" s="19" t="s">
        <v>29</v>
      </c>
      <c r="H64" s="25" t="s">
        <v>29</v>
      </c>
      <c r="I64" s="25">
        <v>14.1</v>
      </c>
      <c r="J64" s="25" t="s">
        <v>20</v>
      </c>
      <c r="K64" s="19" t="s">
        <v>29</v>
      </c>
    </row>
    <row r="65" spans="1:11" ht="33.75" x14ac:dyDescent="0.2">
      <c r="A65" s="18">
        <f t="shared" si="0"/>
        <v>62</v>
      </c>
      <c r="B65" s="17" t="s">
        <v>82</v>
      </c>
      <c r="C65" s="17"/>
      <c r="D65" s="19"/>
      <c r="E65" s="39">
        <v>3.5971223021582736E-3</v>
      </c>
      <c r="F65" s="39">
        <v>6.8000000000000005E-2</v>
      </c>
      <c r="G65" s="19" t="s">
        <v>29</v>
      </c>
      <c r="H65" s="25" t="s">
        <v>29</v>
      </c>
      <c r="I65" s="25">
        <v>24.7</v>
      </c>
      <c r="J65" s="25" t="s">
        <v>20</v>
      </c>
      <c r="K65" s="19" t="s">
        <v>29</v>
      </c>
    </row>
    <row r="66" spans="1:11" ht="33.75" x14ac:dyDescent="0.2">
      <c r="A66" s="18">
        <f t="shared" si="0"/>
        <v>63</v>
      </c>
      <c r="B66" s="17" t="s">
        <v>83</v>
      </c>
      <c r="C66" s="17"/>
      <c r="D66" s="19"/>
      <c r="E66" s="39">
        <v>0.19034090909090909</v>
      </c>
      <c r="F66" s="39">
        <v>0.19</v>
      </c>
      <c r="G66" s="19" t="s">
        <v>29</v>
      </c>
      <c r="H66" s="25" t="s">
        <v>29</v>
      </c>
      <c r="I66" s="25">
        <v>18.3</v>
      </c>
      <c r="J66" s="25" t="s">
        <v>20</v>
      </c>
      <c r="K66" s="19" t="s">
        <v>29</v>
      </c>
    </row>
    <row r="67" spans="1:11" ht="33.75" x14ac:dyDescent="0.2">
      <c r="A67" s="18">
        <f t="shared" si="0"/>
        <v>64</v>
      </c>
      <c r="B67" s="17" t="s">
        <v>84</v>
      </c>
      <c r="C67" s="17"/>
      <c r="D67" s="19"/>
      <c r="E67" s="39">
        <v>2.8880866425992778E-3</v>
      </c>
      <c r="F67" s="39">
        <v>2.4E-2</v>
      </c>
      <c r="G67" s="19" t="s">
        <v>29</v>
      </c>
      <c r="H67" s="25" t="s">
        <v>29</v>
      </c>
      <c r="I67" s="25">
        <v>12.3</v>
      </c>
      <c r="J67" s="25" t="s">
        <v>20</v>
      </c>
      <c r="K67" s="19" t="s">
        <v>29</v>
      </c>
    </row>
    <row r="68" spans="1:11" ht="33.75" x14ac:dyDescent="0.2">
      <c r="A68" s="18">
        <f t="shared" si="0"/>
        <v>65</v>
      </c>
      <c r="B68" s="17" t="s">
        <v>85</v>
      </c>
      <c r="C68" s="17"/>
      <c r="D68" s="19"/>
      <c r="E68" s="39">
        <v>5.7851239669421489E-2</v>
      </c>
      <c r="F68" s="39">
        <v>6.2E-2</v>
      </c>
      <c r="G68" s="19" t="s">
        <v>29</v>
      </c>
      <c r="H68" s="25" t="s">
        <v>29</v>
      </c>
      <c r="I68" s="25">
        <v>18.8</v>
      </c>
      <c r="J68" s="25" t="s">
        <v>20</v>
      </c>
      <c r="K68" s="19" t="s">
        <v>29</v>
      </c>
    </row>
    <row r="69" spans="1:11" ht="33.75" x14ac:dyDescent="0.2">
      <c r="A69" s="18">
        <f t="shared" si="0"/>
        <v>66</v>
      </c>
      <c r="B69" s="17" t="s">
        <v>86</v>
      </c>
      <c r="C69" s="17"/>
      <c r="D69" s="19"/>
      <c r="E69" s="39">
        <v>6.2727272727272729E-2</v>
      </c>
      <c r="F69" s="39">
        <v>6.7000000000000004E-2</v>
      </c>
      <c r="G69" s="19" t="s">
        <v>29</v>
      </c>
      <c r="H69" s="25" t="s">
        <v>29</v>
      </c>
      <c r="I69" s="25">
        <v>20</v>
      </c>
      <c r="J69" s="25" t="s">
        <v>20</v>
      </c>
      <c r="K69" s="19" t="s">
        <v>29</v>
      </c>
    </row>
    <row r="70" spans="1:11" ht="33.75" x14ac:dyDescent="0.2">
      <c r="A70" s="18">
        <f t="shared" ref="A70:A131" si="1">A69+1</f>
        <v>67</v>
      </c>
      <c r="B70" s="17" t="s">
        <v>87</v>
      </c>
      <c r="C70" s="17"/>
      <c r="D70" s="19"/>
      <c r="E70" s="39">
        <v>7.2122993443364231E-2</v>
      </c>
      <c r="F70" s="39">
        <v>8.2000000000000003E-2</v>
      </c>
      <c r="G70" s="19" t="s">
        <v>29</v>
      </c>
      <c r="H70" s="24" t="s">
        <v>29</v>
      </c>
      <c r="I70" s="24">
        <v>25.5</v>
      </c>
      <c r="J70" s="24" t="s">
        <v>20</v>
      </c>
      <c r="K70" s="19" t="s">
        <v>29</v>
      </c>
    </row>
    <row r="71" spans="1:11" ht="33.75" x14ac:dyDescent="0.2">
      <c r="A71" s="18">
        <f t="shared" si="1"/>
        <v>68</v>
      </c>
      <c r="B71" s="17" t="s">
        <v>88</v>
      </c>
      <c r="C71" s="17"/>
      <c r="D71" s="19"/>
      <c r="E71" s="39">
        <v>0</v>
      </c>
      <c r="F71" s="39">
        <v>0</v>
      </c>
      <c r="G71" s="19" t="s">
        <v>29</v>
      </c>
      <c r="H71" s="23" t="s">
        <v>29</v>
      </c>
      <c r="I71" s="23">
        <v>0</v>
      </c>
      <c r="J71" s="23" t="s">
        <v>20</v>
      </c>
      <c r="K71" s="19" t="s">
        <v>29</v>
      </c>
    </row>
    <row r="72" spans="1:11" ht="33.75" x14ac:dyDescent="0.2">
      <c r="A72" s="18">
        <f t="shared" si="1"/>
        <v>69</v>
      </c>
      <c r="B72" s="17" t="s">
        <v>89</v>
      </c>
      <c r="C72" s="17"/>
      <c r="D72" s="19"/>
      <c r="E72" s="39">
        <v>0.10953260406307715</v>
      </c>
      <c r="F72" s="39">
        <v>0.11</v>
      </c>
      <c r="G72" s="19" t="s">
        <v>29</v>
      </c>
      <c r="H72" s="25" t="s">
        <v>29</v>
      </c>
      <c r="I72" s="25">
        <v>15.7</v>
      </c>
      <c r="J72" s="25" t="s">
        <v>20</v>
      </c>
      <c r="K72" s="19" t="s">
        <v>29</v>
      </c>
    </row>
    <row r="73" spans="1:11" ht="33.75" x14ac:dyDescent="0.2">
      <c r="A73" s="18">
        <f t="shared" si="1"/>
        <v>70</v>
      </c>
      <c r="B73" s="17" t="s">
        <v>90</v>
      </c>
      <c r="C73" s="17"/>
      <c r="D73" s="19"/>
      <c r="E73" s="39">
        <v>6.0418648905804E-2</v>
      </c>
      <c r="F73" s="39">
        <v>7.4999999999999997E-2</v>
      </c>
      <c r="G73" s="19" t="s">
        <v>29</v>
      </c>
      <c r="H73" s="25" t="s">
        <v>29</v>
      </c>
      <c r="I73" s="25">
        <v>0</v>
      </c>
      <c r="J73" s="25" t="s">
        <v>20</v>
      </c>
      <c r="K73" s="19" t="s">
        <v>29</v>
      </c>
    </row>
    <row r="74" spans="1:11" ht="33.75" x14ac:dyDescent="0.2">
      <c r="A74" s="18">
        <f t="shared" si="1"/>
        <v>71</v>
      </c>
      <c r="B74" s="17" t="s">
        <v>91</v>
      </c>
      <c r="C74" s="17"/>
      <c r="D74" s="19"/>
      <c r="E74" s="39">
        <v>3.864734299516908E-2</v>
      </c>
      <c r="F74" s="39">
        <v>3.9E-2</v>
      </c>
      <c r="G74" s="19" t="s">
        <v>29</v>
      </c>
      <c r="H74" s="25" t="s">
        <v>29</v>
      </c>
      <c r="I74" s="25">
        <v>26.8</v>
      </c>
      <c r="J74" s="25" t="s">
        <v>20</v>
      </c>
      <c r="K74" s="19" t="s">
        <v>29</v>
      </c>
    </row>
    <row r="75" spans="1:11" ht="33.75" x14ac:dyDescent="0.2">
      <c r="A75" s="18">
        <f t="shared" si="1"/>
        <v>72</v>
      </c>
      <c r="B75" s="17" t="s">
        <v>92</v>
      </c>
      <c r="C75" s="17"/>
      <c r="D75" s="19"/>
      <c r="E75" s="39">
        <v>0.13768485466598673</v>
      </c>
      <c r="F75" s="39">
        <v>9.2999999999999999E-2</v>
      </c>
      <c r="G75" s="19" t="s">
        <v>29</v>
      </c>
      <c r="H75" s="24" t="s">
        <v>29</v>
      </c>
      <c r="I75" s="24">
        <v>13.2</v>
      </c>
      <c r="J75" s="24" t="s">
        <v>20</v>
      </c>
      <c r="K75" s="19" t="s">
        <v>29</v>
      </c>
    </row>
    <row r="76" spans="1:11" ht="33.75" x14ac:dyDescent="0.2">
      <c r="A76" s="18">
        <f t="shared" si="1"/>
        <v>73</v>
      </c>
      <c r="B76" s="17" t="s">
        <v>93</v>
      </c>
      <c r="C76" s="17"/>
      <c r="D76" s="19"/>
      <c r="E76" s="39">
        <v>1.7036322725811636E-2</v>
      </c>
      <c r="F76" s="39">
        <v>1.4999999999999999E-2</v>
      </c>
      <c r="G76" s="19" t="s">
        <v>29</v>
      </c>
      <c r="H76" s="25" t="s">
        <v>29</v>
      </c>
      <c r="I76" s="25">
        <v>13.4</v>
      </c>
      <c r="J76" s="25" t="s">
        <v>20</v>
      </c>
      <c r="K76" s="19" t="s">
        <v>29</v>
      </c>
    </row>
    <row r="77" spans="1:11" ht="33.75" x14ac:dyDescent="0.2">
      <c r="A77" s="18">
        <f t="shared" si="1"/>
        <v>74</v>
      </c>
      <c r="B77" s="17" t="s">
        <v>94</v>
      </c>
      <c r="C77" s="17"/>
      <c r="D77" s="19"/>
      <c r="E77" s="39">
        <v>5.8408862034239679E-2</v>
      </c>
      <c r="F77" s="39">
        <v>0.108</v>
      </c>
      <c r="G77" s="19" t="s">
        <v>29</v>
      </c>
      <c r="H77" s="24" t="s">
        <v>29</v>
      </c>
      <c r="I77" s="24">
        <v>12.5</v>
      </c>
      <c r="J77" s="24" t="s">
        <v>20</v>
      </c>
      <c r="K77" s="19" t="s">
        <v>29</v>
      </c>
    </row>
    <row r="78" spans="1:11" ht="45" x14ac:dyDescent="0.2">
      <c r="A78" s="18">
        <f t="shared" si="1"/>
        <v>75</v>
      </c>
      <c r="B78" s="17" t="s">
        <v>95</v>
      </c>
      <c r="C78" s="17"/>
      <c r="D78" s="19"/>
      <c r="E78" s="39">
        <v>5.7797913234486548E-2</v>
      </c>
      <c r="F78" s="39">
        <v>5.8000000000000003E-2</v>
      </c>
      <c r="G78" s="19" t="s">
        <v>29</v>
      </c>
      <c r="H78" s="25" t="s">
        <v>29</v>
      </c>
      <c r="I78" s="25">
        <v>18.3</v>
      </c>
      <c r="J78" s="25" t="s">
        <v>20</v>
      </c>
      <c r="K78" s="19" t="s">
        <v>29</v>
      </c>
    </row>
    <row r="79" spans="1:11" ht="45" x14ac:dyDescent="0.2">
      <c r="A79" s="18">
        <f t="shared" si="1"/>
        <v>76</v>
      </c>
      <c r="B79" s="17" t="s">
        <v>96</v>
      </c>
      <c r="C79" s="17"/>
      <c r="D79" s="19"/>
      <c r="E79" s="39">
        <v>5.4620761066528606E-2</v>
      </c>
      <c r="F79" s="39">
        <v>5.5E-2</v>
      </c>
      <c r="G79" s="19" t="s">
        <v>29</v>
      </c>
      <c r="H79" s="25" t="s">
        <v>29</v>
      </c>
      <c r="I79" s="25">
        <v>15.2</v>
      </c>
      <c r="J79" s="25" t="s">
        <v>20</v>
      </c>
      <c r="K79" s="19" t="s">
        <v>29</v>
      </c>
    </row>
    <row r="80" spans="1:11" ht="45" x14ac:dyDescent="0.2">
      <c r="A80" s="18">
        <f t="shared" si="1"/>
        <v>77</v>
      </c>
      <c r="B80" s="17" t="s">
        <v>97</v>
      </c>
      <c r="C80" s="17"/>
      <c r="D80" s="19"/>
      <c r="E80" s="39">
        <v>0.5</v>
      </c>
      <c r="F80" s="39">
        <v>0.252</v>
      </c>
      <c r="G80" s="19" t="s">
        <v>29</v>
      </c>
      <c r="H80" s="25" t="s">
        <v>29</v>
      </c>
      <c r="I80" s="25">
        <v>21.7</v>
      </c>
      <c r="J80" s="25" t="s">
        <v>20</v>
      </c>
      <c r="K80" s="19" t="s">
        <v>29</v>
      </c>
    </row>
    <row r="81" spans="1:11" ht="33.75" x14ac:dyDescent="0.2">
      <c r="A81" s="18">
        <f t="shared" si="1"/>
        <v>78</v>
      </c>
      <c r="B81" s="17" t="s">
        <v>98</v>
      </c>
      <c r="C81" s="17"/>
      <c r="D81" s="19"/>
      <c r="E81" s="39">
        <v>3.787878787878788E-2</v>
      </c>
      <c r="F81" s="39">
        <v>6.2E-2</v>
      </c>
      <c r="G81" s="19" t="s">
        <v>29</v>
      </c>
      <c r="H81" s="25" t="s">
        <v>29</v>
      </c>
      <c r="I81" s="25">
        <v>16.5</v>
      </c>
      <c r="J81" s="25" t="s">
        <v>20</v>
      </c>
      <c r="K81" s="19" t="s">
        <v>29</v>
      </c>
    </row>
    <row r="82" spans="1:11" ht="45" x14ac:dyDescent="0.2">
      <c r="A82" s="18">
        <f t="shared" si="1"/>
        <v>79</v>
      </c>
      <c r="B82" s="17" t="s">
        <v>99</v>
      </c>
      <c r="C82" s="17"/>
      <c r="D82" s="19"/>
      <c r="E82" s="39">
        <v>8.8669950738916259E-2</v>
      </c>
      <c r="F82" s="39">
        <v>8.5999999999999993E-2</v>
      </c>
      <c r="G82" s="19" t="s">
        <v>29</v>
      </c>
      <c r="H82" s="25" t="s">
        <v>29</v>
      </c>
      <c r="I82" s="25">
        <v>0</v>
      </c>
      <c r="J82" s="25" t="s">
        <v>20</v>
      </c>
      <c r="K82" s="19" t="s">
        <v>29</v>
      </c>
    </row>
    <row r="83" spans="1:11" ht="45" x14ac:dyDescent="0.2">
      <c r="A83" s="18">
        <f t="shared" si="1"/>
        <v>80</v>
      </c>
      <c r="B83" s="17" t="s">
        <v>100</v>
      </c>
      <c r="C83" s="17"/>
      <c r="D83" s="19"/>
      <c r="E83" s="39">
        <v>0</v>
      </c>
      <c r="F83" s="39">
        <v>0</v>
      </c>
      <c r="G83" s="19" t="s">
        <v>29</v>
      </c>
      <c r="H83" s="24" t="s">
        <v>29</v>
      </c>
      <c r="I83" s="24">
        <v>10.7</v>
      </c>
      <c r="J83" s="24" t="s">
        <v>20</v>
      </c>
      <c r="K83" s="19" t="s">
        <v>29</v>
      </c>
    </row>
    <row r="84" spans="1:11" ht="45" x14ac:dyDescent="0.2">
      <c r="A84" s="18">
        <f t="shared" si="1"/>
        <v>81</v>
      </c>
      <c r="B84" s="17" t="s">
        <v>101</v>
      </c>
      <c r="C84" s="17"/>
      <c r="D84" s="19"/>
      <c r="E84" s="39">
        <v>0</v>
      </c>
      <c r="F84" s="39">
        <v>0</v>
      </c>
      <c r="G84" s="19" t="s">
        <v>29</v>
      </c>
      <c r="H84" s="24" t="s">
        <v>29</v>
      </c>
      <c r="I84" s="24">
        <v>16.5</v>
      </c>
      <c r="J84" s="24" t="s">
        <v>20</v>
      </c>
      <c r="K84" s="19" t="s">
        <v>29</v>
      </c>
    </row>
    <row r="85" spans="1:11" ht="45" x14ac:dyDescent="0.2">
      <c r="A85" s="18">
        <f t="shared" si="1"/>
        <v>82</v>
      </c>
      <c r="B85" s="17" t="s">
        <v>102</v>
      </c>
      <c r="C85" s="17"/>
      <c r="D85" s="19"/>
      <c r="E85" s="39">
        <v>0.19341760076317671</v>
      </c>
      <c r="F85" s="39">
        <v>0.193</v>
      </c>
      <c r="G85" s="19" t="s">
        <v>29</v>
      </c>
      <c r="H85" s="25" t="s">
        <v>29</v>
      </c>
      <c r="I85" s="25">
        <v>26.2</v>
      </c>
      <c r="J85" s="25" t="s">
        <v>20</v>
      </c>
      <c r="K85" s="19" t="s">
        <v>29</v>
      </c>
    </row>
    <row r="86" spans="1:11" ht="45" x14ac:dyDescent="0.2">
      <c r="A86" s="18">
        <f t="shared" si="1"/>
        <v>83</v>
      </c>
      <c r="B86" s="17" t="s">
        <v>103</v>
      </c>
      <c r="C86" s="17"/>
      <c r="D86" s="19"/>
      <c r="E86" s="39">
        <v>0.10106761565836299</v>
      </c>
      <c r="F86" s="39">
        <v>6.3E-2</v>
      </c>
      <c r="G86" s="19" t="s">
        <v>29</v>
      </c>
      <c r="H86" s="24" t="s">
        <v>29</v>
      </c>
      <c r="I86" s="24">
        <v>25.5</v>
      </c>
      <c r="J86" s="24" t="s">
        <v>20</v>
      </c>
      <c r="K86" s="19" t="s">
        <v>29</v>
      </c>
    </row>
    <row r="87" spans="1:11" ht="45" x14ac:dyDescent="0.2">
      <c r="A87" s="18">
        <f t="shared" si="1"/>
        <v>84</v>
      </c>
      <c r="B87" s="17" t="s">
        <v>104</v>
      </c>
      <c r="C87" s="17"/>
      <c r="D87" s="19"/>
      <c r="E87" s="39">
        <v>8.0464318691465503E-2</v>
      </c>
      <c r="F87" s="39">
        <v>6.0999999999999999E-2</v>
      </c>
      <c r="G87" s="19" t="s">
        <v>29</v>
      </c>
      <c r="H87" s="25" t="s">
        <v>29</v>
      </c>
      <c r="I87" s="25">
        <v>18</v>
      </c>
      <c r="J87" s="25" t="s">
        <v>20</v>
      </c>
      <c r="K87" s="19" t="s">
        <v>29</v>
      </c>
    </row>
    <row r="88" spans="1:11" ht="33.75" x14ac:dyDescent="0.2">
      <c r="A88" s="18">
        <f t="shared" si="1"/>
        <v>85</v>
      </c>
      <c r="B88" s="17" t="s">
        <v>105</v>
      </c>
      <c r="C88" s="17"/>
      <c r="D88" s="19"/>
      <c r="E88" s="39">
        <v>0.21811460258780038</v>
      </c>
      <c r="F88" s="39">
        <v>0.218</v>
      </c>
      <c r="G88" s="19" t="s">
        <v>29</v>
      </c>
      <c r="H88" s="25" t="s">
        <v>29</v>
      </c>
      <c r="I88" s="25">
        <v>26.6</v>
      </c>
      <c r="J88" s="25" t="s">
        <v>20</v>
      </c>
      <c r="K88" s="19" t="s">
        <v>29</v>
      </c>
    </row>
    <row r="89" spans="1:11" ht="45" x14ac:dyDescent="0.2">
      <c r="A89" s="18">
        <f t="shared" si="1"/>
        <v>86</v>
      </c>
      <c r="B89" s="17" t="s">
        <v>106</v>
      </c>
      <c r="C89" s="17"/>
      <c r="D89" s="19"/>
      <c r="E89" s="39">
        <v>6.3670411985018729E-2</v>
      </c>
      <c r="F89" s="39">
        <v>0.12</v>
      </c>
      <c r="G89" s="19" t="s">
        <v>29</v>
      </c>
      <c r="H89" s="25" t="s">
        <v>29</v>
      </c>
      <c r="I89" s="25">
        <v>17.3</v>
      </c>
      <c r="J89" s="25" t="s">
        <v>20</v>
      </c>
      <c r="K89" s="19" t="s">
        <v>29</v>
      </c>
    </row>
    <row r="90" spans="1:11" ht="45" x14ac:dyDescent="0.2">
      <c r="A90" s="18">
        <f t="shared" si="1"/>
        <v>87</v>
      </c>
      <c r="B90" s="36" t="s">
        <v>107</v>
      </c>
      <c r="C90" s="17"/>
      <c r="D90" s="19"/>
      <c r="E90" s="39">
        <v>0</v>
      </c>
      <c r="F90" s="39">
        <v>0</v>
      </c>
      <c r="G90" s="19" t="s">
        <v>29</v>
      </c>
      <c r="H90" s="23" t="s">
        <v>29</v>
      </c>
      <c r="I90" s="23">
        <v>18.3</v>
      </c>
      <c r="J90" s="23" t="s">
        <v>20</v>
      </c>
      <c r="K90" s="77" t="s">
        <v>29</v>
      </c>
    </row>
    <row r="91" spans="1:11" ht="45" x14ac:dyDescent="0.2">
      <c r="A91" s="18">
        <f t="shared" si="1"/>
        <v>88</v>
      </c>
      <c r="B91" s="17" t="s">
        <v>108</v>
      </c>
      <c r="C91" s="17"/>
      <c r="D91" s="19"/>
      <c r="E91" s="39">
        <v>1.3897161008536827E-3</v>
      </c>
      <c r="F91" s="39">
        <v>1.7999999999999999E-2</v>
      </c>
      <c r="G91" s="19" t="s">
        <v>29</v>
      </c>
      <c r="H91" s="24" t="s">
        <v>29</v>
      </c>
      <c r="I91" s="24">
        <v>18.600000000000001</v>
      </c>
      <c r="J91" s="24" t="s">
        <v>20</v>
      </c>
      <c r="K91" s="19" t="s">
        <v>29</v>
      </c>
    </row>
    <row r="92" spans="1:11" ht="33.75" x14ac:dyDescent="0.2">
      <c r="A92" s="18">
        <f t="shared" si="1"/>
        <v>89</v>
      </c>
      <c r="B92" s="17" t="s">
        <v>109</v>
      </c>
      <c r="C92" s="17"/>
      <c r="D92" s="19"/>
      <c r="E92" s="39">
        <v>1.1641443538998836E-2</v>
      </c>
      <c r="F92" s="39">
        <v>1.2E-2</v>
      </c>
      <c r="G92" s="19" t="s">
        <v>29</v>
      </c>
      <c r="H92" s="23" t="s">
        <v>29</v>
      </c>
      <c r="I92" s="23">
        <v>0</v>
      </c>
      <c r="J92" s="23" t="s">
        <v>20</v>
      </c>
      <c r="K92" s="19" t="s">
        <v>29</v>
      </c>
    </row>
    <row r="93" spans="1:11" ht="33.75" x14ac:dyDescent="0.2">
      <c r="A93" s="18">
        <f t="shared" si="1"/>
        <v>90</v>
      </c>
      <c r="B93" s="17" t="s">
        <v>110</v>
      </c>
      <c r="C93" s="17"/>
      <c r="D93" s="19"/>
      <c r="E93" s="39">
        <v>0</v>
      </c>
      <c r="F93" s="39">
        <v>2.7E-2</v>
      </c>
      <c r="G93" s="19" t="s">
        <v>29</v>
      </c>
      <c r="H93" s="25" t="s">
        <v>29</v>
      </c>
      <c r="I93" s="25">
        <v>25.5</v>
      </c>
      <c r="J93" s="25" t="s">
        <v>20</v>
      </c>
      <c r="K93" s="19" t="s">
        <v>29</v>
      </c>
    </row>
    <row r="94" spans="1:11" ht="33.75" x14ac:dyDescent="0.2">
      <c r="A94" s="18">
        <f t="shared" si="1"/>
        <v>91</v>
      </c>
      <c r="B94" s="17" t="s">
        <v>111</v>
      </c>
      <c r="C94" s="17"/>
      <c r="D94" s="19"/>
      <c r="E94" s="39">
        <v>0.15118931247963507</v>
      </c>
      <c r="F94" s="39">
        <v>0.151</v>
      </c>
      <c r="G94" s="19" t="s">
        <v>29</v>
      </c>
      <c r="H94" s="23" t="s">
        <v>29</v>
      </c>
      <c r="I94" s="23">
        <v>31.6</v>
      </c>
      <c r="J94" s="23" t="s">
        <v>20</v>
      </c>
      <c r="K94" s="19" t="s">
        <v>29</v>
      </c>
    </row>
    <row r="95" spans="1:11" ht="33.75" x14ac:dyDescent="0.2">
      <c r="A95" s="18">
        <f t="shared" si="1"/>
        <v>92</v>
      </c>
      <c r="B95" s="17" t="s">
        <v>112</v>
      </c>
      <c r="C95" s="17"/>
      <c r="D95" s="19"/>
      <c r="E95" s="39">
        <v>0.14167073766487542</v>
      </c>
      <c r="F95" s="39">
        <v>0.14199999999999999</v>
      </c>
      <c r="G95" s="19" t="s">
        <v>29</v>
      </c>
      <c r="H95" s="25" t="s">
        <v>29</v>
      </c>
      <c r="I95" s="25">
        <v>18.899999999999999</v>
      </c>
      <c r="J95" s="25" t="s">
        <v>20</v>
      </c>
      <c r="K95" s="19" t="s">
        <v>29</v>
      </c>
    </row>
    <row r="96" spans="1:11" ht="33.75" x14ac:dyDescent="0.2">
      <c r="A96" s="18">
        <f t="shared" si="1"/>
        <v>93</v>
      </c>
      <c r="B96" s="17" t="s">
        <v>113</v>
      </c>
      <c r="C96" s="17"/>
      <c r="D96" s="19"/>
      <c r="E96" s="39">
        <v>4.8327137546468404E-2</v>
      </c>
      <c r="F96" s="39">
        <v>5.8000000000000003E-2</v>
      </c>
      <c r="G96" s="19" t="s">
        <v>29</v>
      </c>
      <c r="H96" s="24" t="s">
        <v>29</v>
      </c>
      <c r="I96" s="24">
        <v>15.2</v>
      </c>
      <c r="J96" s="24" t="s">
        <v>20</v>
      </c>
      <c r="K96" s="19" t="s">
        <v>29</v>
      </c>
    </row>
    <row r="97" spans="1:11" ht="33.75" x14ac:dyDescent="0.2">
      <c r="A97" s="18">
        <f t="shared" si="1"/>
        <v>94</v>
      </c>
      <c r="B97" s="17" t="s">
        <v>114</v>
      </c>
      <c r="C97" s="17"/>
      <c r="D97" s="19"/>
      <c r="E97" s="39">
        <v>9.1503267973856203E-2</v>
      </c>
      <c r="F97" s="39">
        <v>9.2999999999999999E-2</v>
      </c>
      <c r="G97" s="19" t="s">
        <v>29</v>
      </c>
      <c r="H97" s="25" t="s">
        <v>29</v>
      </c>
      <c r="I97" s="25">
        <v>16.5</v>
      </c>
      <c r="J97" s="25" t="s">
        <v>20</v>
      </c>
      <c r="K97" s="19" t="s">
        <v>29</v>
      </c>
    </row>
    <row r="98" spans="1:11" ht="33.75" x14ac:dyDescent="0.2">
      <c r="A98" s="18">
        <f t="shared" si="1"/>
        <v>95</v>
      </c>
      <c r="B98" s="17" t="s">
        <v>115</v>
      </c>
      <c r="C98" s="17"/>
      <c r="D98" s="19"/>
      <c r="E98" s="39">
        <v>7.1282261368291688E-2</v>
      </c>
      <c r="F98" s="39">
        <v>6.4000000000000001E-2</v>
      </c>
      <c r="G98" s="19" t="s">
        <v>29</v>
      </c>
      <c r="H98" s="25" t="s">
        <v>29</v>
      </c>
      <c r="I98" s="25">
        <v>14.2</v>
      </c>
      <c r="J98" s="25" t="s">
        <v>20</v>
      </c>
      <c r="K98" s="19" t="s">
        <v>29</v>
      </c>
    </row>
    <row r="99" spans="1:11" ht="33.75" x14ac:dyDescent="0.2">
      <c r="A99" s="18">
        <f t="shared" si="1"/>
        <v>96</v>
      </c>
      <c r="B99" s="17" t="s">
        <v>116</v>
      </c>
      <c r="C99" s="17"/>
      <c r="D99" s="19"/>
      <c r="E99" s="39">
        <v>0.11904761904761904</v>
      </c>
      <c r="F99" s="39">
        <v>0.26500000000000001</v>
      </c>
      <c r="G99" s="19" t="s">
        <v>29</v>
      </c>
      <c r="H99" s="25" t="s">
        <v>29</v>
      </c>
      <c r="I99" s="25">
        <v>9.8000000000000007</v>
      </c>
      <c r="J99" s="25" t="s">
        <v>20</v>
      </c>
      <c r="K99" s="19" t="s">
        <v>29</v>
      </c>
    </row>
    <row r="100" spans="1:11" ht="33.75" x14ac:dyDescent="0.2">
      <c r="A100" s="18">
        <f t="shared" si="1"/>
        <v>97</v>
      </c>
      <c r="B100" s="17" t="s">
        <v>117</v>
      </c>
      <c r="C100" s="17"/>
      <c r="D100" s="19"/>
      <c r="E100" s="39">
        <v>0.14525368248772505</v>
      </c>
      <c r="F100" s="39">
        <v>9.2999999999999999E-2</v>
      </c>
      <c r="G100" s="19" t="s">
        <v>29</v>
      </c>
      <c r="H100" s="25" t="s">
        <v>29</v>
      </c>
      <c r="I100" s="25">
        <v>11.4</v>
      </c>
      <c r="J100" s="25" t="s">
        <v>20</v>
      </c>
      <c r="K100" s="19" t="s">
        <v>29</v>
      </c>
    </row>
    <row r="101" spans="1:11" ht="33.75" x14ac:dyDescent="0.2">
      <c r="A101" s="18">
        <f t="shared" si="1"/>
        <v>98</v>
      </c>
      <c r="B101" s="17" t="s">
        <v>118</v>
      </c>
      <c r="C101" s="17"/>
      <c r="D101" s="19"/>
      <c r="E101" s="39">
        <v>4.0203698740284106E-3</v>
      </c>
      <c r="F101" s="39">
        <v>3.9E-2</v>
      </c>
      <c r="G101" s="19" t="s">
        <v>29</v>
      </c>
      <c r="H101" s="25" t="s">
        <v>29</v>
      </c>
      <c r="I101" s="25">
        <v>11.1</v>
      </c>
      <c r="J101" s="25" t="s">
        <v>20</v>
      </c>
      <c r="K101" s="19" t="s">
        <v>29</v>
      </c>
    </row>
    <row r="102" spans="1:11" ht="33.75" x14ac:dyDescent="0.2">
      <c r="A102" s="18">
        <f t="shared" si="1"/>
        <v>99</v>
      </c>
      <c r="B102" s="17" t="s">
        <v>119</v>
      </c>
      <c r="C102" s="17"/>
      <c r="D102" s="19"/>
      <c r="E102" s="39">
        <v>4.464285714285714E-3</v>
      </c>
      <c r="F102" s="39">
        <v>2.8000000000000001E-2</v>
      </c>
      <c r="G102" s="19" t="s">
        <v>29</v>
      </c>
      <c r="H102" s="25" t="s">
        <v>29</v>
      </c>
      <c r="I102" s="25">
        <v>12.2</v>
      </c>
      <c r="J102" s="25" t="s">
        <v>20</v>
      </c>
      <c r="K102" s="19" t="s">
        <v>29</v>
      </c>
    </row>
    <row r="103" spans="1:11" ht="33.75" x14ac:dyDescent="0.2">
      <c r="A103" s="18">
        <f t="shared" si="1"/>
        <v>100</v>
      </c>
      <c r="B103" s="17" t="s">
        <v>120</v>
      </c>
      <c r="C103" s="17"/>
      <c r="D103" s="19"/>
      <c r="E103" s="39">
        <v>0</v>
      </c>
      <c r="F103" s="39">
        <v>0</v>
      </c>
      <c r="G103" s="19" t="s">
        <v>29</v>
      </c>
      <c r="H103" s="25" t="s">
        <v>29</v>
      </c>
      <c r="I103" s="25">
        <v>0</v>
      </c>
      <c r="J103" s="25" t="s">
        <v>20</v>
      </c>
      <c r="K103" s="19" t="s">
        <v>29</v>
      </c>
    </row>
    <row r="104" spans="1:11" ht="33.75" x14ac:dyDescent="0.2">
      <c r="A104" s="18">
        <f t="shared" si="1"/>
        <v>101</v>
      </c>
      <c r="B104" s="17" t="s">
        <v>121</v>
      </c>
      <c r="C104" s="17"/>
      <c r="D104" s="19"/>
      <c r="E104" s="39">
        <v>0.17911434236615995</v>
      </c>
      <c r="F104" s="39">
        <v>0.14899999999999999</v>
      </c>
      <c r="G104" s="19" t="s">
        <v>29</v>
      </c>
      <c r="H104" s="25" t="s">
        <v>29</v>
      </c>
      <c r="I104" s="25">
        <v>31.4</v>
      </c>
      <c r="J104" s="25" t="s">
        <v>20</v>
      </c>
      <c r="K104" s="19" t="s">
        <v>29</v>
      </c>
    </row>
    <row r="105" spans="1:11" ht="33.75" x14ac:dyDescent="0.2">
      <c r="A105" s="18">
        <f t="shared" si="1"/>
        <v>102</v>
      </c>
      <c r="B105" s="17" t="s">
        <v>122</v>
      </c>
      <c r="C105" s="17"/>
      <c r="D105" s="19"/>
      <c r="E105" s="39">
        <v>0.16461916461916462</v>
      </c>
      <c r="F105" s="39">
        <v>0.20499999999999999</v>
      </c>
      <c r="G105" s="19" t="s">
        <v>29</v>
      </c>
      <c r="H105" s="25" t="s">
        <v>29</v>
      </c>
      <c r="I105" s="25">
        <v>29</v>
      </c>
      <c r="J105" s="25" t="s">
        <v>20</v>
      </c>
      <c r="K105" s="19" t="s">
        <v>29</v>
      </c>
    </row>
    <row r="106" spans="1:11" ht="33.75" x14ac:dyDescent="0.2">
      <c r="A106" s="18">
        <f t="shared" si="1"/>
        <v>103</v>
      </c>
      <c r="B106" s="17" t="s">
        <v>123</v>
      </c>
      <c r="C106" s="17"/>
      <c r="D106" s="19"/>
      <c r="E106" s="39">
        <v>6.8006182380216385E-2</v>
      </c>
      <c r="F106" s="39">
        <v>3.9E-2</v>
      </c>
      <c r="G106" s="19" t="s">
        <v>29</v>
      </c>
      <c r="H106" s="25" t="s">
        <v>29</v>
      </c>
      <c r="I106" s="25">
        <v>11.4</v>
      </c>
      <c r="J106" s="25" t="s">
        <v>20</v>
      </c>
      <c r="K106" s="19" t="s">
        <v>29</v>
      </c>
    </row>
    <row r="107" spans="1:11" ht="45" x14ac:dyDescent="0.2">
      <c r="A107" s="18">
        <f t="shared" si="1"/>
        <v>104</v>
      </c>
      <c r="B107" s="17" t="s">
        <v>124</v>
      </c>
      <c r="C107" s="17"/>
      <c r="D107" s="19"/>
      <c r="E107" s="39">
        <v>3.5006326444538167E-2</v>
      </c>
      <c r="F107" s="39">
        <v>7.2999999999999995E-2</v>
      </c>
      <c r="G107" s="19" t="s">
        <v>29</v>
      </c>
      <c r="H107" s="25" t="s">
        <v>29</v>
      </c>
      <c r="I107" s="25">
        <v>14.3</v>
      </c>
      <c r="J107" s="25" t="s">
        <v>20</v>
      </c>
      <c r="K107" s="19" t="s">
        <v>29</v>
      </c>
    </row>
    <row r="108" spans="1:11" ht="22.5" x14ac:dyDescent="0.2">
      <c r="A108" s="18">
        <f t="shared" si="1"/>
        <v>105</v>
      </c>
      <c r="B108" s="17" t="s">
        <v>125</v>
      </c>
      <c r="C108" s="17"/>
      <c r="D108" s="19"/>
      <c r="E108" s="39">
        <v>0</v>
      </c>
      <c r="F108" s="39">
        <v>0</v>
      </c>
      <c r="G108" s="19" t="s">
        <v>29</v>
      </c>
      <c r="H108" s="25" t="s">
        <v>29</v>
      </c>
      <c r="I108" s="25">
        <v>0</v>
      </c>
      <c r="J108" s="25" t="s">
        <v>20</v>
      </c>
      <c r="K108" s="19" t="s">
        <v>29</v>
      </c>
    </row>
    <row r="109" spans="1:11" ht="22.5" x14ac:dyDescent="0.2">
      <c r="A109" s="18">
        <f t="shared" si="1"/>
        <v>106</v>
      </c>
      <c r="B109" s="17" t="s">
        <v>126</v>
      </c>
      <c r="C109" s="17"/>
      <c r="D109" s="19"/>
      <c r="E109" s="39">
        <v>0.11785714285714285</v>
      </c>
      <c r="F109" s="39">
        <v>0.08</v>
      </c>
      <c r="G109" s="19" t="s">
        <v>29</v>
      </c>
      <c r="H109" s="25" t="s">
        <v>29</v>
      </c>
      <c r="I109" s="25">
        <v>29.4</v>
      </c>
      <c r="J109" s="25" t="s">
        <v>20</v>
      </c>
      <c r="K109" s="19" t="s">
        <v>29</v>
      </c>
    </row>
    <row r="110" spans="1:11" ht="33.75" x14ac:dyDescent="0.2">
      <c r="A110" s="18">
        <f t="shared" si="1"/>
        <v>107</v>
      </c>
      <c r="B110" s="17" t="s">
        <v>127</v>
      </c>
      <c r="C110" s="17"/>
      <c r="D110" s="19"/>
      <c r="E110" s="39">
        <v>6.637168141592921E-2</v>
      </c>
      <c r="F110" s="39">
        <v>6.6000000000000003E-2</v>
      </c>
      <c r="G110" s="19" t="s">
        <v>29</v>
      </c>
      <c r="H110" s="23" t="s">
        <v>29</v>
      </c>
      <c r="I110" s="23">
        <v>18.399999999999999</v>
      </c>
      <c r="J110" s="23" t="s">
        <v>20</v>
      </c>
      <c r="K110" s="19" t="s">
        <v>29</v>
      </c>
    </row>
    <row r="111" spans="1:11" ht="22.5" x14ac:dyDescent="0.2">
      <c r="A111" s="18">
        <f t="shared" si="1"/>
        <v>108</v>
      </c>
      <c r="B111" s="17" t="s">
        <v>128</v>
      </c>
      <c r="C111" s="17"/>
      <c r="D111" s="19"/>
      <c r="E111" s="39">
        <v>0.14093959731543623</v>
      </c>
      <c r="F111" s="39">
        <v>0.14099999999999999</v>
      </c>
      <c r="G111" s="19" t="s">
        <v>29</v>
      </c>
      <c r="H111" s="25" t="s">
        <v>29</v>
      </c>
      <c r="I111" s="25">
        <v>15.1</v>
      </c>
      <c r="J111" s="25" t="s">
        <v>20</v>
      </c>
      <c r="K111" s="19" t="s">
        <v>29</v>
      </c>
    </row>
    <row r="112" spans="1:11" ht="33.75" x14ac:dyDescent="0.2">
      <c r="A112" s="18">
        <f t="shared" si="1"/>
        <v>109</v>
      </c>
      <c r="B112" s="17" t="s">
        <v>129</v>
      </c>
      <c r="C112" s="17"/>
      <c r="D112" s="19"/>
      <c r="E112" s="39">
        <v>7.0886075949367092E-2</v>
      </c>
      <c r="F112" s="39">
        <v>5.6000000000000001E-2</v>
      </c>
      <c r="G112" s="19" t="s">
        <v>29</v>
      </c>
      <c r="H112" s="24" t="s">
        <v>29</v>
      </c>
      <c r="I112" s="24">
        <v>12.2</v>
      </c>
      <c r="J112" s="24" t="s">
        <v>20</v>
      </c>
      <c r="K112" s="19" t="s">
        <v>29</v>
      </c>
    </row>
    <row r="113" spans="1:11" ht="33.75" x14ac:dyDescent="0.2">
      <c r="A113" s="18">
        <f t="shared" si="1"/>
        <v>110</v>
      </c>
      <c r="B113" s="17" t="s">
        <v>130</v>
      </c>
      <c r="C113" s="17"/>
      <c r="D113" s="19"/>
      <c r="E113" s="39">
        <v>7.1942446043165464E-2</v>
      </c>
      <c r="F113" s="39">
        <v>7.1999999999999995E-2</v>
      </c>
      <c r="G113" s="19" t="s">
        <v>29</v>
      </c>
      <c r="H113" s="25" t="s">
        <v>29</v>
      </c>
      <c r="I113" s="25">
        <v>14.1</v>
      </c>
      <c r="J113" s="25" t="s">
        <v>20</v>
      </c>
      <c r="K113" s="19" t="s">
        <v>29</v>
      </c>
    </row>
    <row r="114" spans="1:11" ht="33.75" x14ac:dyDescent="0.2">
      <c r="A114" s="18">
        <f t="shared" si="1"/>
        <v>111</v>
      </c>
      <c r="B114" s="17" t="s">
        <v>131</v>
      </c>
      <c r="C114" s="17"/>
      <c r="D114" s="19"/>
      <c r="E114" s="39">
        <v>1.8048128342245989E-2</v>
      </c>
      <c r="F114" s="39">
        <v>2.5000000000000001E-2</v>
      </c>
      <c r="G114" s="19" t="s">
        <v>20</v>
      </c>
      <c r="H114" s="25" t="s">
        <v>29</v>
      </c>
      <c r="I114" s="25">
        <v>11</v>
      </c>
      <c r="J114" s="25" t="s">
        <v>20</v>
      </c>
      <c r="K114" s="19" t="s">
        <v>29</v>
      </c>
    </row>
    <row r="115" spans="1:11" ht="33.75" x14ac:dyDescent="0.2">
      <c r="A115" s="18">
        <f t="shared" si="1"/>
        <v>112</v>
      </c>
      <c r="B115" s="17" t="s">
        <v>132</v>
      </c>
      <c r="C115" s="17"/>
      <c r="D115" s="19"/>
      <c r="E115" s="39">
        <v>0.10256410256410256</v>
      </c>
      <c r="F115" s="39">
        <v>8.3000000000000004E-2</v>
      </c>
      <c r="G115" s="19" t="s">
        <v>29</v>
      </c>
      <c r="H115" s="25" t="s">
        <v>29</v>
      </c>
      <c r="I115" s="25">
        <v>20.399999999999999</v>
      </c>
      <c r="J115" s="25" t="s">
        <v>20</v>
      </c>
      <c r="K115" s="19" t="s">
        <v>29</v>
      </c>
    </row>
    <row r="116" spans="1:11" ht="33.75" x14ac:dyDescent="0.2">
      <c r="A116" s="18">
        <f t="shared" si="1"/>
        <v>113</v>
      </c>
      <c r="B116" s="17" t="s">
        <v>133</v>
      </c>
      <c r="C116" s="17"/>
      <c r="D116" s="19"/>
      <c r="E116" s="39">
        <v>1.3431833445265279E-3</v>
      </c>
      <c r="F116" s="39">
        <v>1.7999999999999999E-2</v>
      </c>
      <c r="G116" s="19" t="s">
        <v>29</v>
      </c>
      <c r="H116" s="25" t="s">
        <v>29</v>
      </c>
      <c r="I116" s="25">
        <v>15.8</v>
      </c>
      <c r="J116" s="25" t="s">
        <v>20</v>
      </c>
      <c r="K116" s="19" t="s">
        <v>29</v>
      </c>
    </row>
    <row r="117" spans="1:11" ht="33.75" x14ac:dyDescent="0.2">
      <c r="A117" s="18">
        <f t="shared" si="1"/>
        <v>114</v>
      </c>
      <c r="B117" s="17" t="s">
        <v>134</v>
      </c>
      <c r="C117" s="17"/>
      <c r="D117" s="19"/>
      <c r="E117" s="39">
        <v>0.23140495867768596</v>
      </c>
      <c r="F117" s="39">
        <v>0.23100000000000001</v>
      </c>
      <c r="G117" s="19" t="s">
        <v>29</v>
      </c>
      <c r="H117" s="25" t="s">
        <v>29</v>
      </c>
      <c r="I117" s="25">
        <v>11.8</v>
      </c>
      <c r="J117" s="25" t="s">
        <v>20</v>
      </c>
      <c r="K117" s="19" t="s">
        <v>29</v>
      </c>
    </row>
    <row r="118" spans="1:11" ht="33.75" x14ac:dyDescent="0.2">
      <c r="A118" s="18">
        <f t="shared" si="1"/>
        <v>115</v>
      </c>
      <c r="B118" s="17" t="s">
        <v>135</v>
      </c>
      <c r="C118" s="17"/>
      <c r="D118" s="19"/>
      <c r="E118" s="39">
        <v>1.5151515151515152E-2</v>
      </c>
      <c r="F118" s="39">
        <v>1.4999999999999999E-2</v>
      </c>
      <c r="G118" s="19" t="s">
        <v>29</v>
      </c>
      <c r="H118" s="25" t="s">
        <v>29</v>
      </c>
      <c r="I118" s="25">
        <v>7.2</v>
      </c>
      <c r="J118" s="25" t="s">
        <v>20</v>
      </c>
      <c r="K118" s="19" t="s">
        <v>29</v>
      </c>
    </row>
    <row r="119" spans="1:11" ht="33.75" x14ac:dyDescent="0.2">
      <c r="A119" s="18">
        <f t="shared" si="1"/>
        <v>116</v>
      </c>
      <c r="B119" s="17" t="s">
        <v>136</v>
      </c>
      <c r="C119" s="17"/>
      <c r="D119" s="19"/>
      <c r="E119" s="39">
        <v>0.15037593984962405</v>
      </c>
      <c r="F119" s="39">
        <v>0.11700000000000001</v>
      </c>
      <c r="G119" s="19" t="s">
        <v>29</v>
      </c>
      <c r="H119" s="25" t="s">
        <v>29</v>
      </c>
      <c r="I119" s="25">
        <v>20.5</v>
      </c>
      <c r="J119" s="25" t="s">
        <v>20</v>
      </c>
      <c r="K119" s="19" t="s">
        <v>29</v>
      </c>
    </row>
    <row r="120" spans="1:11" ht="33.75" x14ac:dyDescent="0.2">
      <c r="A120" s="18">
        <f t="shared" si="1"/>
        <v>117</v>
      </c>
      <c r="B120" s="17" t="s">
        <v>137</v>
      </c>
      <c r="C120" s="17"/>
      <c r="D120" s="19"/>
      <c r="E120" s="39">
        <v>1.4184397163120567E-2</v>
      </c>
      <c r="F120" s="39">
        <v>6.5000000000000002E-2</v>
      </c>
      <c r="G120" s="19" t="s">
        <v>29</v>
      </c>
      <c r="H120" s="25" t="s">
        <v>29</v>
      </c>
      <c r="I120" s="25">
        <v>18.2</v>
      </c>
      <c r="J120" s="25" t="s">
        <v>20</v>
      </c>
      <c r="K120" s="19" t="s">
        <v>29</v>
      </c>
    </row>
    <row r="121" spans="1:11" ht="33.75" x14ac:dyDescent="0.2">
      <c r="A121" s="18">
        <f t="shared" si="1"/>
        <v>118</v>
      </c>
      <c r="B121" s="17" t="s">
        <v>138</v>
      </c>
      <c r="C121" s="17"/>
      <c r="D121" s="19"/>
      <c r="E121" s="39">
        <v>9.8888888888888887E-2</v>
      </c>
      <c r="F121" s="39">
        <v>7.5999999999999998E-2</v>
      </c>
      <c r="G121" s="19" t="s">
        <v>20</v>
      </c>
      <c r="H121" s="25" t="s">
        <v>29</v>
      </c>
      <c r="I121" s="25">
        <v>26.3</v>
      </c>
      <c r="J121" s="25" t="s">
        <v>20</v>
      </c>
      <c r="K121" s="19" t="s">
        <v>29</v>
      </c>
    </row>
    <row r="122" spans="1:11" ht="33.75" x14ac:dyDescent="0.2">
      <c r="A122" s="18">
        <f t="shared" si="1"/>
        <v>119</v>
      </c>
      <c r="B122" s="17" t="s">
        <v>139</v>
      </c>
      <c r="C122" s="17"/>
      <c r="D122" s="19"/>
      <c r="E122" s="39">
        <v>7.2251308900523559E-2</v>
      </c>
      <c r="F122" s="39">
        <v>0.19600000000000001</v>
      </c>
      <c r="G122" s="19" t="s">
        <v>29</v>
      </c>
      <c r="H122" s="24" t="s">
        <v>29</v>
      </c>
      <c r="I122" s="24">
        <v>14.7</v>
      </c>
      <c r="J122" s="24" t="s">
        <v>20</v>
      </c>
      <c r="K122" s="19" t="s">
        <v>29</v>
      </c>
    </row>
    <row r="123" spans="1:11" ht="33.75" x14ac:dyDescent="0.2">
      <c r="A123" s="18">
        <f t="shared" si="1"/>
        <v>120</v>
      </c>
      <c r="B123" s="17" t="s">
        <v>140</v>
      </c>
      <c r="C123" s="17"/>
      <c r="D123" s="19"/>
      <c r="E123" s="39">
        <v>6.4476885644768861E-2</v>
      </c>
      <c r="F123" s="39">
        <v>4.1000000000000002E-2</v>
      </c>
      <c r="G123" s="19" t="s">
        <v>29</v>
      </c>
      <c r="H123" s="24" t="s">
        <v>29</v>
      </c>
      <c r="I123" s="24">
        <v>11.7</v>
      </c>
      <c r="J123" s="24" t="s">
        <v>20</v>
      </c>
      <c r="K123" s="19" t="s">
        <v>29</v>
      </c>
    </row>
    <row r="124" spans="1:11" ht="33.75" x14ac:dyDescent="0.2">
      <c r="A124" s="18">
        <f t="shared" si="1"/>
        <v>121</v>
      </c>
      <c r="B124" s="17" t="s">
        <v>141</v>
      </c>
      <c r="C124" s="17"/>
      <c r="D124" s="19"/>
      <c r="E124" s="39">
        <v>9.375E-2</v>
      </c>
      <c r="F124" s="39">
        <v>9.4E-2</v>
      </c>
      <c r="G124" s="19" t="s">
        <v>29</v>
      </c>
      <c r="H124" s="25" t="s">
        <v>29</v>
      </c>
      <c r="I124" s="25">
        <v>11.3</v>
      </c>
      <c r="J124" s="25" t="s">
        <v>20</v>
      </c>
      <c r="K124" s="19" t="s">
        <v>29</v>
      </c>
    </row>
    <row r="125" spans="1:11" ht="33.75" x14ac:dyDescent="0.2">
      <c r="A125" s="18">
        <f t="shared" si="1"/>
        <v>122</v>
      </c>
      <c r="B125" s="17" t="s">
        <v>142</v>
      </c>
      <c r="C125" s="17"/>
      <c r="D125" s="19"/>
      <c r="E125" s="39">
        <v>0.11501316944688324</v>
      </c>
      <c r="F125" s="39">
        <v>0.106</v>
      </c>
      <c r="G125" s="19" t="s">
        <v>29</v>
      </c>
      <c r="H125" s="24" t="s">
        <v>29</v>
      </c>
      <c r="I125" s="24">
        <v>29.6</v>
      </c>
      <c r="J125" s="24" t="s">
        <v>20</v>
      </c>
      <c r="K125" s="19" t="s">
        <v>29</v>
      </c>
    </row>
    <row r="126" spans="1:11" ht="45" x14ac:dyDescent="0.2">
      <c r="A126" s="18">
        <f t="shared" si="1"/>
        <v>123</v>
      </c>
      <c r="B126" s="17" t="s">
        <v>143</v>
      </c>
      <c r="C126" s="17"/>
      <c r="D126" s="19"/>
      <c r="E126" s="39">
        <v>1.7441860465116279E-2</v>
      </c>
      <c r="F126" s="39">
        <v>0.04</v>
      </c>
      <c r="G126" s="19" t="s">
        <v>29</v>
      </c>
      <c r="H126" s="24" t="s">
        <v>29</v>
      </c>
      <c r="I126" s="24">
        <v>15.2</v>
      </c>
      <c r="J126" s="24" t="s">
        <v>20</v>
      </c>
      <c r="K126" s="19" t="s">
        <v>29</v>
      </c>
    </row>
    <row r="127" spans="1:11" ht="33.75" x14ac:dyDescent="0.2">
      <c r="A127" s="18">
        <f t="shared" si="1"/>
        <v>124</v>
      </c>
      <c r="B127" s="17" t="s">
        <v>144</v>
      </c>
      <c r="C127" s="17"/>
      <c r="D127" s="19"/>
      <c r="E127" s="39">
        <v>0</v>
      </c>
      <c r="F127" s="39">
        <v>0</v>
      </c>
      <c r="G127" s="19" t="s">
        <v>20</v>
      </c>
      <c r="H127" s="25" t="s">
        <v>29</v>
      </c>
      <c r="I127" s="25">
        <v>24.4</v>
      </c>
      <c r="J127" s="25" t="s">
        <v>20</v>
      </c>
      <c r="K127" s="19" t="s">
        <v>29</v>
      </c>
    </row>
    <row r="128" spans="1:11" ht="33.75" x14ac:dyDescent="0.2">
      <c r="A128" s="18">
        <f t="shared" si="1"/>
        <v>125</v>
      </c>
      <c r="B128" s="17" t="s">
        <v>145</v>
      </c>
      <c r="C128" s="17"/>
      <c r="D128" s="19"/>
      <c r="E128" s="39">
        <v>3.6798528058877645E-3</v>
      </c>
      <c r="F128" s="39">
        <v>2.5000000000000001E-2</v>
      </c>
      <c r="G128" s="19" t="s">
        <v>29</v>
      </c>
      <c r="H128" s="25" t="s">
        <v>29</v>
      </c>
      <c r="I128" s="25">
        <v>15.3</v>
      </c>
      <c r="J128" s="25" t="s">
        <v>20</v>
      </c>
      <c r="K128" s="19" t="s">
        <v>29</v>
      </c>
    </row>
    <row r="129" spans="1:11" ht="33.75" x14ac:dyDescent="0.2">
      <c r="A129" s="18">
        <f t="shared" si="1"/>
        <v>126</v>
      </c>
      <c r="B129" s="17" t="s">
        <v>146</v>
      </c>
      <c r="C129" s="17"/>
      <c r="D129" s="19"/>
      <c r="E129" s="39">
        <v>0</v>
      </c>
      <c r="F129" s="39">
        <v>0</v>
      </c>
      <c r="G129" s="19" t="s">
        <v>29</v>
      </c>
      <c r="H129" s="23" t="s">
        <v>29</v>
      </c>
      <c r="I129" s="23">
        <v>18.399999999999999</v>
      </c>
      <c r="J129" s="23" t="s">
        <v>20</v>
      </c>
      <c r="K129" s="19" t="s">
        <v>29</v>
      </c>
    </row>
    <row r="130" spans="1:11" x14ac:dyDescent="0.2">
      <c r="A130" s="18">
        <f t="shared" si="1"/>
        <v>127</v>
      </c>
      <c r="B130" s="17" t="s">
        <v>147</v>
      </c>
      <c r="C130" s="17"/>
      <c r="D130" s="19"/>
      <c r="E130" s="39">
        <v>0.16230366492146597</v>
      </c>
      <c r="F130" s="39">
        <v>0.16200000000000001</v>
      </c>
      <c r="G130" s="19" t="s">
        <v>29</v>
      </c>
      <c r="H130" s="23" t="s">
        <v>29</v>
      </c>
      <c r="I130" s="23">
        <v>11</v>
      </c>
      <c r="J130" s="23" t="s">
        <v>20</v>
      </c>
      <c r="K130" s="19" t="s">
        <v>29</v>
      </c>
    </row>
    <row r="131" spans="1:11" x14ac:dyDescent="0.2">
      <c r="A131" s="18">
        <f t="shared" si="1"/>
        <v>128</v>
      </c>
      <c r="B131" s="17" t="s">
        <v>148</v>
      </c>
      <c r="C131" s="17"/>
      <c r="D131" s="19"/>
      <c r="E131" s="39">
        <v>8.1632653061224483E-2</v>
      </c>
      <c r="F131" s="39">
        <v>8.2000000000000003E-2</v>
      </c>
      <c r="G131" s="19" t="s">
        <v>29</v>
      </c>
      <c r="H131" s="25" t="s">
        <v>29</v>
      </c>
      <c r="I131" s="25">
        <v>16</v>
      </c>
      <c r="J131" s="25" t="s">
        <v>20</v>
      </c>
      <c r="K131" s="19" t="s">
        <v>29</v>
      </c>
    </row>
    <row r="132" spans="1:11" ht="12.75" x14ac:dyDescent="0.2">
      <c r="B132" s="20" t="s">
        <v>150</v>
      </c>
      <c r="C132" s="21"/>
      <c r="D132" s="21"/>
      <c r="E132" s="40"/>
      <c r="F132" s="40"/>
      <c r="G132" s="21"/>
      <c r="H132" s="26"/>
      <c r="I132" s="26"/>
      <c r="J132" s="26"/>
      <c r="K132" s="21"/>
    </row>
    <row r="133" spans="1:11" x14ac:dyDescent="0.2">
      <c r="A133" s="34">
        <v>1</v>
      </c>
      <c r="B133" s="19" t="s">
        <v>151</v>
      </c>
      <c r="C133" s="19" t="s">
        <v>219</v>
      </c>
      <c r="D133" s="19"/>
      <c r="E133" s="38"/>
      <c r="F133" s="39">
        <v>1.2921348314606741E-2</v>
      </c>
      <c r="G133" s="37" t="s">
        <v>29</v>
      </c>
      <c r="H133" s="25" t="s">
        <v>29</v>
      </c>
      <c r="I133" s="25">
        <v>0</v>
      </c>
      <c r="J133" s="25" t="s">
        <v>20</v>
      </c>
      <c r="K133" s="37" t="s">
        <v>29</v>
      </c>
    </row>
    <row r="134" spans="1:11" x14ac:dyDescent="0.2">
      <c r="A134" s="34">
        <f>A133+1</f>
        <v>2</v>
      </c>
      <c r="B134" s="19" t="s">
        <v>152</v>
      </c>
      <c r="C134" s="19" t="s">
        <v>219</v>
      </c>
      <c r="D134" s="19"/>
      <c r="E134" s="38"/>
      <c r="F134" s="39">
        <v>7.1770334928229667E-3</v>
      </c>
      <c r="G134" s="37" t="s">
        <v>29</v>
      </c>
      <c r="H134" s="25" t="s">
        <v>29</v>
      </c>
      <c r="I134" s="25">
        <v>0</v>
      </c>
      <c r="J134" s="25" t="s">
        <v>20</v>
      </c>
      <c r="K134" s="37" t="s">
        <v>29</v>
      </c>
    </row>
    <row r="135" spans="1:11" x14ac:dyDescent="0.2">
      <c r="A135" s="34">
        <f t="shared" ref="A135:A198" si="2">A134+1</f>
        <v>3</v>
      </c>
      <c r="B135" s="19" t="s">
        <v>153</v>
      </c>
      <c r="C135" s="19" t="s">
        <v>219</v>
      </c>
      <c r="D135" s="19"/>
      <c r="E135" s="38"/>
      <c r="F135" s="39">
        <v>1.878690284487386E-2</v>
      </c>
      <c r="G135" s="37" t="s">
        <v>29</v>
      </c>
      <c r="H135" s="25" t="s">
        <v>29</v>
      </c>
      <c r="I135" s="25">
        <v>0</v>
      </c>
      <c r="J135" s="25" t="s">
        <v>20</v>
      </c>
      <c r="K135" s="37" t="s">
        <v>29</v>
      </c>
    </row>
    <row r="136" spans="1:11" x14ac:dyDescent="0.2">
      <c r="A136" s="34">
        <f t="shared" si="2"/>
        <v>4</v>
      </c>
      <c r="B136" s="19" t="s">
        <v>154</v>
      </c>
      <c r="C136" s="19" t="s">
        <v>219</v>
      </c>
      <c r="D136" s="19"/>
      <c r="E136" s="38"/>
      <c r="F136" s="39">
        <v>1.7302146747837231E-2</v>
      </c>
      <c r="G136" s="37" t="s">
        <v>29</v>
      </c>
      <c r="H136" s="25" t="s">
        <v>20</v>
      </c>
      <c r="I136" s="25">
        <v>0</v>
      </c>
      <c r="J136" s="25" t="s">
        <v>20</v>
      </c>
      <c r="K136" s="37" t="s">
        <v>29</v>
      </c>
    </row>
    <row r="137" spans="1:11" x14ac:dyDescent="0.2">
      <c r="A137" s="34">
        <f t="shared" si="2"/>
        <v>5</v>
      </c>
      <c r="B137" s="19" t="s">
        <v>155</v>
      </c>
      <c r="C137" s="19" t="s">
        <v>219</v>
      </c>
      <c r="D137" s="19"/>
      <c r="E137" s="38"/>
      <c r="F137" s="39">
        <v>3.2340761191086573E-2</v>
      </c>
      <c r="G137" s="37" t="s">
        <v>29</v>
      </c>
      <c r="H137" s="25" t="s">
        <v>29</v>
      </c>
      <c r="I137" s="25">
        <v>17.899999999999999</v>
      </c>
      <c r="J137" s="25" t="s">
        <v>20</v>
      </c>
      <c r="K137" s="37" t="s">
        <v>20</v>
      </c>
    </row>
    <row r="138" spans="1:11" x14ac:dyDescent="0.2">
      <c r="A138" s="34">
        <f t="shared" si="2"/>
        <v>6</v>
      </c>
      <c r="B138" s="19" t="s">
        <v>156</v>
      </c>
      <c r="C138" s="19" t="s">
        <v>219</v>
      </c>
      <c r="D138" s="19"/>
      <c r="E138" s="38"/>
      <c r="F138" s="39">
        <v>1.3354281225451689E-2</v>
      </c>
      <c r="G138" s="37" t="s">
        <v>29</v>
      </c>
      <c r="H138" s="25" t="s">
        <v>29</v>
      </c>
      <c r="I138" s="25">
        <v>17.899999999999999</v>
      </c>
      <c r="J138" s="25" t="s">
        <v>20</v>
      </c>
      <c r="K138" s="37" t="s">
        <v>20</v>
      </c>
    </row>
    <row r="139" spans="1:11" x14ac:dyDescent="0.2">
      <c r="A139" s="34">
        <f t="shared" si="2"/>
        <v>7</v>
      </c>
      <c r="B139" s="19" t="s">
        <v>157</v>
      </c>
      <c r="C139" s="19" t="s">
        <v>219</v>
      </c>
      <c r="D139" s="19"/>
      <c r="E139" s="38"/>
      <c r="F139" s="39">
        <v>1.6507098052162428E-2</v>
      </c>
      <c r="G139" s="37" t="s">
        <v>29</v>
      </c>
      <c r="H139" s="25" t="s">
        <v>29</v>
      </c>
      <c r="I139" s="25">
        <v>19.3</v>
      </c>
      <c r="J139" s="25" t="s">
        <v>20</v>
      </c>
      <c r="K139" s="37" t="s">
        <v>20</v>
      </c>
    </row>
    <row r="140" spans="1:11" x14ac:dyDescent="0.2">
      <c r="A140" s="34">
        <f t="shared" si="2"/>
        <v>8</v>
      </c>
      <c r="B140" s="19" t="s">
        <v>158</v>
      </c>
      <c r="C140" s="19" t="s">
        <v>219</v>
      </c>
      <c r="D140" s="19"/>
      <c r="E140" s="38"/>
      <c r="F140" s="39">
        <v>4.0540540540540543E-2</v>
      </c>
      <c r="G140" s="37" t="s">
        <v>29</v>
      </c>
      <c r="H140" s="25" t="s">
        <v>29</v>
      </c>
      <c r="I140" s="25">
        <v>20.6</v>
      </c>
      <c r="J140" s="25" t="s">
        <v>20</v>
      </c>
      <c r="K140" s="37" t="s">
        <v>20</v>
      </c>
    </row>
    <row r="141" spans="1:11" x14ac:dyDescent="0.2">
      <c r="A141" s="34">
        <f t="shared" si="2"/>
        <v>9</v>
      </c>
      <c r="B141" s="19" t="s">
        <v>159</v>
      </c>
      <c r="C141" s="19" t="s">
        <v>219</v>
      </c>
      <c r="D141" s="19"/>
      <c r="E141" s="38"/>
      <c r="F141" s="39">
        <v>4.1560644614079725E-2</v>
      </c>
      <c r="G141" s="37" t="s">
        <v>20</v>
      </c>
      <c r="H141" s="25" t="s">
        <v>29</v>
      </c>
      <c r="I141" s="25">
        <v>0</v>
      </c>
      <c r="J141" s="25" t="s">
        <v>20</v>
      </c>
      <c r="K141" s="37" t="s">
        <v>29</v>
      </c>
    </row>
    <row r="142" spans="1:11" x14ac:dyDescent="0.2">
      <c r="A142" s="34">
        <f t="shared" si="2"/>
        <v>10</v>
      </c>
      <c r="B142" s="19" t="s">
        <v>160</v>
      </c>
      <c r="C142" s="19" t="s">
        <v>219</v>
      </c>
      <c r="D142" s="19"/>
      <c r="E142" s="38"/>
      <c r="F142" s="39">
        <v>0.1</v>
      </c>
      <c r="G142" s="37" t="s">
        <v>29</v>
      </c>
      <c r="H142" s="25" t="s">
        <v>29</v>
      </c>
      <c r="I142" s="25">
        <v>25.8</v>
      </c>
      <c r="J142" s="25" t="s">
        <v>20</v>
      </c>
      <c r="K142" s="37" t="s">
        <v>29</v>
      </c>
    </row>
    <row r="143" spans="1:11" x14ac:dyDescent="0.2">
      <c r="A143" s="34">
        <f t="shared" si="2"/>
        <v>11</v>
      </c>
      <c r="B143" s="19" t="s">
        <v>161</v>
      </c>
      <c r="C143" s="19" t="s">
        <v>219</v>
      </c>
      <c r="D143" s="19"/>
      <c r="E143" s="38"/>
      <c r="F143" s="39">
        <v>0</v>
      </c>
      <c r="G143" s="37" t="s">
        <v>29</v>
      </c>
      <c r="H143" s="25" t="s">
        <v>29</v>
      </c>
      <c r="I143" s="25">
        <v>0</v>
      </c>
      <c r="J143" s="25" t="s">
        <v>20</v>
      </c>
      <c r="K143" s="37" t="s">
        <v>29</v>
      </c>
    </row>
    <row r="144" spans="1:11" x14ac:dyDescent="0.2">
      <c r="A144" s="34">
        <f t="shared" si="2"/>
        <v>12</v>
      </c>
      <c r="B144" s="19" t="s">
        <v>162</v>
      </c>
      <c r="C144" s="19" t="s">
        <v>219</v>
      </c>
      <c r="D144" s="19"/>
      <c r="E144" s="38"/>
      <c r="F144" s="39">
        <v>2.6561378320172292E-2</v>
      </c>
      <c r="G144" s="37" t="s">
        <v>29</v>
      </c>
      <c r="H144" s="25" t="s">
        <v>29</v>
      </c>
      <c r="I144" s="25">
        <v>18.7</v>
      </c>
      <c r="J144" s="25" t="s">
        <v>20</v>
      </c>
      <c r="K144" s="37" t="s">
        <v>20</v>
      </c>
    </row>
    <row r="145" spans="1:11" x14ac:dyDescent="0.2">
      <c r="A145" s="34">
        <f t="shared" si="2"/>
        <v>13</v>
      </c>
      <c r="B145" s="19" t="s">
        <v>163</v>
      </c>
      <c r="C145" s="19" t="s">
        <v>219</v>
      </c>
      <c r="D145" s="19"/>
      <c r="E145" s="38"/>
      <c r="F145" s="39">
        <v>2.8974739970282319E-2</v>
      </c>
      <c r="G145" s="37" t="s">
        <v>20</v>
      </c>
      <c r="H145" s="25" t="s">
        <v>29</v>
      </c>
      <c r="I145" s="25">
        <v>0</v>
      </c>
      <c r="J145" s="25" t="s">
        <v>20</v>
      </c>
      <c r="K145" s="37" t="s">
        <v>29</v>
      </c>
    </row>
    <row r="146" spans="1:11" x14ac:dyDescent="0.2">
      <c r="A146" s="34">
        <f t="shared" si="2"/>
        <v>14</v>
      </c>
      <c r="B146" s="19" t="s">
        <v>164</v>
      </c>
      <c r="C146" s="19" t="s">
        <v>219</v>
      </c>
      <c r="D146" s="19"/>
      <c r="E146" s="38"/>
      <c r="F146" s="39">
        <v>1.2145748987854251E-2</v>
      </c>
      <c r="G146" s="37" t="s">
        <v>20</v>
      </c>
      <c r="H146" s="25" t="s">
        <v>29</v>
      </c>
      <c r="I146" s="25">
        <v>0</v>
      </c>
      <c r="J146" s="25" t="s">
        <v>20</v>
      </c>
      <c r="K146" s="37" t="s">
        <v>29</v>
      </c>
    </row>
    <row r="147" spans="1:11" x14ac:dyDescent="0.2">
      <c r="A147" s="34">
        <f t="shared" si="2"/>
        <v>15</v>
      </c>
      <c r="B147" s="19" t="s">
        <v>165</v>
      </c>
      <c r="C147" s="19" t="s">
        <v>219</v>
      </c>
      <c r="D147" s="19"/>
      <c r="E147" s="38"/>
      <c r="F147" s="39">
        <v>2.0053475935828877E-2</v>
      </c>
      <c r="G147" s="37" t="s">
        <v>29</v>
      </c>
      <c r="H147" s="25" t="s">
        <v>29</v>
      </c>
      <c r="I147" s="25">
        <v>0</v>
      </c>
      <c r="J147" s="25" t="s">
        <v>20</v>
      </c>
      <c r="K147" s="37" t="s">
        <v>20</v>
      </c>
    </row>
    <row r="148" spans="1:11" x14ac:dyDescent="0.2">
      <c r="A148" s="34">
        <f t="shared" si="2"/>
        <v>16</v>
      </c>
      <c r="B148" s="19" t="s">
        <v>166</v>
      </c>
      <c r="C148" s="19" t="s">
        <v>219</v>
      </c>
      <c r="D148" s="19"/>
      <c r="E148" s="38"/>
      <c r="F148" s="39">
        <v>1.4854111405835544E-2</v>
      </c>
      <c r="G148" s="37" t="s">
        <v>29</v>
      </c>
      <c r="H148" s="25" t="s">
        <v>29</v>
      </c>
      <c r="I148" s="25">
        <v>0</v>
      </c>
      <c r="J148" s="25" t="s">
        <v>20</v>
      </c>
      <c r="K148" s="37" t="s">
        <v>29</v>
      </c>
    </row>
    <row r="149" spans="1:11" x14ac:dyDescent="0.2">
      <c r="A149" s="34">
        <f t="shared" si="2"/>
        <v>17</v>
      </c>
      <c r="B149" s="19" t="s">
        <v>167</v>
      </c>
      <c r="C149" s="19" t="s">
        <v>219</v>
      </c>
      <c r="D149" s="19"/>
      <c r="E149" s="38"/>
      <c r="F149" s="39">
        <v>9.0403337969401955E-3</v>
      </c>
      <c r="G149" s="37" t="s">
        <v>29</v>
      </c>
      <c r="H149" s="25" t="s">
        <v>29</v>
      </c>
      <c r="I149" s="25">
        <v>0</v>
      </c>
      <c r="J149" s="25" t="s">
        <v>20</v>
      </c>
      <c r="K149" s="37" t="s">
        <v>20</v>
      </c>
    </row>
    <row r="150" spans="1:11" x14ac:dyDescent="0.2">
      <c r="A150" s="34">
        <f t="shared" si="2"/>
        <v>18</v>
      </c>
      <c r="B150" s="19" t="s">
        <v>168</v>
      </c>
      <c r="C150" s="19" t="s">
        <v>219</v>
      </c>
      <c r="D150" s="19"/>
      <c r="E150" s="38"/>
      <c r="F150" s="39">
        <v>1.988472622478386E-2</v>
      </c>
      <c r="G150" s="37" t="s">
        <v>29</v>
      </c>
      <c r="H150" s="25" t="s">
        <v>29</v>
      </c>
      <c r="I150" s="25">
        <v>0</v>
      </c>
      <c r="J150" s="25" t="s">
        <v>20</v>
      </c>
      <c r="K150" s="37" t="s">
        <v>20</v>
      </c>
    </row>
    <row r="151" spans="1:11" x14ac:dyDescent="0.2">
      <c r="A151" s="34">
        <f t="shared" si="2"/>
        <v>19</v>
      </c>
      <c r="B151" s="19" t="s">
        <v>169</v>
      </c>
      <c r="C151" s="19" t="s">
        <v>219</v>
      </c>
      <c r="D151" s="19"/>
      <c r="E151" s="38"/>
      <c r="F151" s="39">
        <v>1.9586799034075664E-2</v>
      </c>
      <c r="G151" s="37" t="s">
        <v>29</v>
      </c>
      <c r="H151" s="25" t="s">
        <v>29</v>
      </c>
      <c r="I151" s="25">
        <v>19.600000000000001</v>
      </c>
      <c r="J151" s="25" t="s">
        <v>20</v>
      </c>
      <c r="K151" s="37" t="s">
        <v>20</v>
      </c>
    </row>
    <row r="152" spans="1:11" x14ac:dyDescent="0.2">
      <c r="A152" s="34">
        <f t="shared" si="2"/>
        <v>20</v>
      </c>
      <c r="B152" s="19" t="s">
        <v>170</v>
      </c>
      <c r="C152" s="19" t="s">
        <v>219</v>
      </c>
      <c r="D152" s="19"/>
      <c r="E152" s="38"/>
      <c r="F152" s="39">
        <v>1.282051282051282E-2</v>
      </c>
      <c r="G152" s="37" t="s">
        <v>29</v>
      </c>
      <c r="H152" s="25" t="s">
        <v>29</v>
      </c>
      <c r="I152" s="25">
        <v>12.6</v>
      </c>
      <c r="J152" s="25" t="s">
        <v>20</v>
      </c>
      <c r="K152" s="37" t="s">
        <v>20</v>
      </c>
    </row>
    <row r="153" spans="1:11" x14ac:dyDescent="0.2">
      <c r="A153" s="34">
        <f t="shared" si="2"/>
        <v>21</v>
      </c>
      <c r="B153" s="19" t="s">
        <v>171</v>
      </c>
      <c r="C153" s="19" t="s">
        <v>219</v>
      </c>
      <c r="D153" s="19"/>
      <c r="E153" s="38"/>
      <c r="F153" s="39">
        <v>1.438618925831202E-2</v>
      </c>
      <c r="G153" s="37" t="s">
        <v>29</v>
      </c>
      <c r="H153" s="25" t="s">
        <v>29</v>
      </c>
      <c r="I153" s="25">
        <v>17.5</v>
      </c>
      <c r="J153" s="25" t="s">
        <v>20</v>
      </c>
      <c r="K153" s="37" t="s">
        <v>20</v>
      </c>
    </row>
    <row r="154" spans="1:11" x14ac:dyDescent="0.2">
      <c r="A154" s="34">
        <f t="shared" si="2"/>
        <v>22</v>
      </c>
      <c r="B154" s="19" t="s">
        <v>172</v>
      </c>
      <c r="C154" s="19" t="s">
        <v>219</v>
      </c>
      <c r="D154" s="19"/>
      <c r="E154" s="38"/>
      <c r="F154" s="39">
        <v>2.5210084033613446E-2</v>
      </c>
      <c r="G154" s="37" t="s">
        <v>29</v>
      </c>
      <c r="H154" s="25" t="s">
        <v>29</v>
      </c>
      <c r="I154" s="25">
        <v>16.100000000000001</v>
      </c>
      <c r="J154" s="25" t="s">
        <v>20</v>
      </c>
      <c r="K154" s="37" t="s">
        <v>29</v>
      </c>
    </row>
    <row r="155" spans="1:11" x14ac:dyDescent="0.2">
      <c r="A155" s="34">
        <f t="shared" si="2"/>
        <v>23</v>
      </c>
      <c r="B155" s="19" t="s">
        <v>173</v>
      </c>
      <c r="C155" s="19" t="s">
        <v>219</v>
      </c>
      <c r="D155" s="19"/>
      <c r="E155" s="38"/>
      <c r="F155" s="39">
        <v>0</v>
      </c>
      <c r="G155" s="37" t="s">
        <v>29</v>
      </c>
      <c r="H155" s="25" t="s">
        <v>29</v>
      </c>
      <c r="I155" s="25">
        <v>0</v>
      </c>
      <c r="J155" s="25" t="s">
        <v>29</v>
      </c>
      <c r="K155" s="37" t="s">
        <v>29</v>
      </c>
    </row>
    <row r="156" spans="1:11" x14ac:dyDescent="0.2">
      <c r="A156" s="34">
        <f t="shared" si="2"/>
        <v>24</v>
      </c>
      <c r="B156" s="19" t="s">
        <v>174</v>
      </c>
      <c r="C156" s="19" t="s">
        <v>219</v>
      </c>
      <c r="D156" s="19"/>
      <c r="E156" s="38"/>
      <c r="F156" s="39">
        <v>0</v>
      </c>
      <c r="G156" s="37" t="s">
        <v>29</v>
      </c>
      <c r="H156" s="25" t="s">
        <v>29</v>
      </c>
      <c r="I156" s="25">
        <v>0</v>
      </c>
      <c r="J156" s="25" t="s">
        <v>20</v>
      </c>
      <c r="K156" s="37" t="s">
        <v>29</v>
      </c>
    </row>
    <row r="157" spans="1:11" x14ac:dyDescent="0.2">
      <c r="A157" s="34">
        <f t="shared" si="2"/>
        <v>25</v>
      </c>
      <c r="B157" s="19" t="s">
        <v>175</v>
      </c>
      <c r="C157" s="19" t="s">
        <v>219</v>
      </c>
      <c r="D157" s="19"/>
      <c r="E157" s="38"/>
      <c r="F157" s="39">
        <v>0</v>
      </c>
      <c r="G157" s="37" t="s">
        <v>29</v>
      </c>
      <c r="H157" s="25" t="s">
        <v>29</v>
      </c>
      <c r="I157" s="25">
        <v>0</v>
      </c>
      <c r="J157" s="25" t="s">
        <v>29</v>
      </c>
      <c r="K157" s="37" t="s">
        <v>29</v>
      </c>
    </row>
    <row r="158" spans="1:11" x14ac:dyDescent="0.2">
      <c r="A158" s="34">
        <f t="shared" si="2"/>
        <v>26</v>
      </c>
      <c r="B158" s="19" t="s">
        <v>176</v>
      </c>
      <c r="C158" s="19" t="s">
        <v>219</v>
      </c>
      <c r="D158" s="19"/>
      <c r="E158" s="38"/>
      <c r="F158" s="39">
        <v>0</v>
      </c>
      <c r="G158" s="37" t="s">
        <v>29</v>
      </c>
      <c r="H158" s="25" t="s">
        <v>29</v>
      </c>
      <c r="I158" s="25">
        <v>0</v>
      </c>
      <c r="J158" s="25" t="s">
        <v>20</v>
      </c>
      <c r="K158" s="37" t="s">
        <v>29</v>
      </c>
    </row>
    <row r="159" spans="1:11" x14ac:dyDescent="0.2">
      <c r="A159" s="34">
        <f t="shared" si="2"/>
        <v>27</v>
      </c>
      <c r="B159" s="19" t="s">
        <v>177</v>
      </c>
      <c r="C159" s="19" t="s">
        <v>219</v>
      </c>
      <c r="D159" s="19"/>
      <c r="E159" s="38"/>
      <c r="F159" s="39">
        <v>0</v>
      </c>
      <c r="G159" s="37" t="s">
        <v>29</v>
      </c>
      <c r="H159" s="25" t="s">
        <v>29</v>
      </c>
      <c r="I159" s="25">
        <v>0</v>
      </c>
      <c r="J159" s="25" t="s">
        <v>29</v>
      </c>
      <c r="K159" s="37" t="s">
        <v>29</v>
      </c>
    </row>
    <row r="160" spans="1:11" x14ac:dyDescent="0.2">
      <c r="A160" s="34">
        <f t="shared" si="2"/>
        <v>28</v>
      </c>
      <c r="B160" s="19" t="s">
        <v>178</v>
      </c>
      <c r="C160" s="19" t="s">
        <v>219</v>
      </c>
      <c r="D160" s="19"/>
      <c r="E160" s="38"/>
      <c r="F160" s="39">
        <v>0</v>
      </c>
      <c r="G160" s="37" t="s">
        <v>29</v>
      </c>
      <c r="H160" s="24" t="s">
        <v>29</v>
      </c>
      <c r="I160" s="24">
        <v>17.5</v>
      </c>
      <c r="J160" s="24" t="s">
        <v>29</v>
      </c>
      <c r="K160" s="37" t="s">
        <v>29</v>
      </c>
    </row>
    <row r="161" spans="1:12" x14ac:dyDescent="0.2">
      <c r="A161" s="34">
        <f t="shared" si="2"/>
        <v>29</v>
      </c>
      <c r="B161" s="19" t="s">
        <v>179</v>
      </c>
      <c r="C161" s="19" t="s">
        <v>219</v>
      </c>
      <c r="D161" s="19"/>
      <c r="E161" s="38"/>
      <c r="F161" s="39">
        <v>3.4238488783943331E-2</v>
      </c>
      <c r="G161" s="37" t="s">
        <v>29</v>
      </c>
      <c r="H161" s="25" t="s">
        <v>29</v>
      </c>
      <c r="I161" s="25">
        <v>0</v>
      </c>
      <c r="J161" s="25" t="s">
        <v>20</v>
      </c>
      <c r="K161" s="37" t="s">
        <v>20</v>
      </c>
    </row>
    <row r="162" spans="1:12" x14ac:dyDescent="0.2">
      <c r="A162" s="34">
        <f t="shared" si="2"/>
        <v>30</v>
      </c>
      <c r="B162" s="19" t="s">
        <v>180</v>
      </c>
      <c r="C162" s="19" t="s">
        <v>219</v>
      </c>
      <c r="D162" s="19"/>
      <c r="E162" s="38"/>
      <c r="F162" s="39">
        <v>0</v>
      </c>
      <c r="G162" s="37" t="s">
        <v>29</v>
      </c>
      <c r="H162" s="24" t="s">
        <v>29</v>
      </c>
      <c r="I162" s="24">
        <v>22</v>
      </c>
      <c r="J162" s="24" t="s">
        <v>29</v>
      </c>
      <c r="K162" s="37" t="s">
        <v>29</v>
      </c>
    </row>
    <row r="163" spans="1:12" x14ac:dyDescent="0.2">
      <c r="A163" s="34">
        <f t="shared" si="2"/>
        <v>31</v>
      </c>
      <c r="B163" s="19" t="s">
        <v>181</v>
      </c>
      <c r="C163" s="19" t="s">
        <v>219</v>
      </c>
      <c r="D163" s="19"/>
      <c r="E163" s="38"/>
      <c r="F163" s="39">
        <v>0</v>
      </c>
      <c r="G163" s="37" t="s">
        <v>29</v>
      </c>
      <c r="H163" s="24" t="s">
        <v>29</v>
      </c>
      <c r="I163" s="24">
        <v>15</v>
      </c>
      <c r="J163" s="24" t="s">
        <v>29</v>
      </c>
      <c r="K163" s="37" t="s">
        <v>29</v>
      </c>
    </row>
    <row r="164" spans="1:12" x14ac:dyDescent="0.2">
      <c r="A164" s="34">
        <f t="shared" si="2"/>
        <v>32</v>
      </c>
      <c r="B164" s="19" t="s">
        <v>182</v>
      </c>
      <c r="C164" s="19" t="s">
        <v>219</v>
      </c>
      <c r="D164" s="19"/>
      <c r="E164" s="38"/>
      <c r="F164" s="39">
        <v>0</v>
      </c>
      <c r="G164" s="37" t="s">
        <v>29</v>
      </c>
      <c r="H164" s="24" t="s">
        <v>29</v>
      </c>
      <c r="I164" s="24">
        <v>12.7</v>
      </c>
      <c r="J164" s="24" t="s">
        <v>29</v>
      </c>
      <c r="K164" s="37" t="s">
        <v>29</v>
      </c>
    </row>
    <row r="165" spans="1:12" x14ac:dyDescent="0.2">
      <c r="A165" s="34">
        <f t="shared" si="2"/>
        <v>33</v>
      </c>
      <c r="B165" s="19" t="s">
        <v>183</v>
      </c>
      <c r="C165" s="19" t="s">
        <v>219</v>
      </c>
      <c r="D165" s="19"/>
      <c r="E165" s="38"/>
      <c r="F165" s="39">
        <v>0</v>
      </c>
      <c r="G165" s="37" t="s">
        <v>29</v>
      </c>
      <c r="H165" s="25" t="s">
        <v>29</v>
      </c>
      <c r="I165" s="25">
        <v>17.600000000000001</v>
      </c>
      <c r="J165" s="25" t="s">
        <v>29</v>
      </c>
      <c r="K165" s="37" t="s">
        <v>29</v>
      </c>
    </row>
    <row r="166" spans="1:12" x14ac:dyDescent="0.2">
      <c r="A166" s="34">
        <f t="shared" si="2"/>
        <v>34</v>
      </c>
      <c r="B166" s="19" t="s">
        <v>184</v>
      </c>
      <c r="C166" s="19" t="s">
        <v>219</v>
      </c>
      <c r="D166" s="19"/>
      <c r="E166" s="38"/>
      <c r="F166" s="39">
        <v>0</v>
      </c>
      <c r="G166" s="37" t="s">
        <v>29</v>
      </c>
      <c r="H166" s="25" t="s">
        <v>29</v>
      </c>
      <c r="I166" s="25">
        <v>13.3</v>
      </c>
      <c r="J166" s="25" t="s">
        <v>29</v>
      </c>
      <c r="K166" s="37" t="s">
        <v>29</v>
      </c>
    </row>
    <row r="167" spans="1:12" x14ac:dyDescent="0.2">
      <c r="A167" s="34">
        <f t="shared" si="2"/>
        <v>35</v>
      </c>
      <c r="B167" s="19" t="s">
        <v>185</v>
      </c>
      <c r="C167" s="19" t="s">
        <v>219</v>
      </c>
      <c r="D167" s="19"/>
      <c r="E167" s="38"/>
      <c r="F167" s="39">
        <v>0</v>
      </c>
      <c r="G167" s="37" t="s">
        <v>29</v>
      </c>
      <c r="H167" s="25" t="s">
        <v>29</v>
      </c>
      <c r="I167" s="25">
        <v>22.9</v>
      </c>
      <c r="J167" s="25" t="s">
        <v>29</v>
      </c>
      <c r="K167" s="37" t="s">
        <v>29</v>
      </c>
    </row>
    <row r="168" spans="1:12" x14ac:dyDescent="0.2">
      <c r="A168" s="34">
        <f t="shared" si="2"/>
        <v>36</v>
      </c>
      <c r="B168" s="19" t="s">
        <v>186</v>
      </c>
      <c r="C168" s="19" t="s">
        <v>219</v>
      </c>
      <c r="D168" s="19"/>
      <c r="E168" s="38"/>
      <c r="F168" s="39">
        <v>2.7090694935217905E-2</v>
      </c>
      <c r="G168" s="37" t="s">
        <v>29</v>
      </c>
      <c r="H168" s="25" t="s">
        <v>29</v>
      </c>
      <c r="I168" s="25">
        <v>15.9</v>
      </c>
      <c r="J168" s="25" t="s">
        <v>20</v>
      </c>
      <c r="K168" s="37" t="s">
        <v>29</v>
      </c>
    </row>
    <row r="169" spans="1:12" x14ac:dyDescent="0.2">
      <c r="A169" s="34">
        <f t="shared" si="2"/>
        <v>37</v>
      </c>
      <c r="B169" s="19" t="s">
        <v>187</v>
      </c>
      <c r="C169" s="19" t="s">
        <v>219</v>
      </c>
      <c r="D169" s="19"/>
      <c r="E169" s="38"/>
      <c r="F169" s="39">
        <v>9.1863517060367453E-3</v>
      </c>
      <c r="G169" s="37" t="s">
        <v>29</v>
      </c>
      <c r="H169" s="25" t="s">
        <v>29</v>
      </c>
      <c r="I169" s="25">
        <v>0</v>
      </c>
      <c r="J169" s="25" t="s">
        <v>20</v>
      </c>
      <c r="K169" s="37" t="s">
        <v>29</v>
      </c>
    </row>
    <row r="170" spans="1:12" x14ac:dyDescent="0.2">
      <c r="A170" s="34">
        <f t="shared" si="2"/>
        <v>38</v>
      </c>
      <c r="B170" s="19" t="s">
        <v>188</v>
      </c>
      <c r="C170" s="19" t="s">
        <v>220</v>
      </c>
      <c r="D170" s="19"/>
      <c r="E170" s="38"/>
      <c r="F170" s="39">
        <v>4.1928721174004195E-3</v>
      </c>
      <c r="G170" s="37" t="s">
        <v>29</v>
      </c>
      <c r="H170" s="24" t="s">
        <v>29</v>
      </c>
      <c r="I170" s="24">
        <v>8.4</v>
      </c>
      <c r="J170" s="24" t="s">
        <v>20</v>
      </c>
      <c r="K170" s="37" t="s">
        <v>20</v>
      </c>
    </row>
    <row r="171" spans="1:12" x14ac:dyDescent="0.2">
      <c r="A171" s="34">
        <f t="shared" si="2"/>
        <v>39</v>
      </c>
      <c r="B171" s="19" t="s">
        <v>189</v>
      </c>
      <c r="C171" s="19" t="s">
        <v>220</v>
      </c>
      <c r="D171" s="19"/>
      <c r="E171" s="38"/>
      <c r="F171" s="39">
        <v>7.2418136020151137E-3</v>
      </c>
      <c r="G171" s="37" t="s">
        <v>29</v>
      </c>
      <c r="H171" s="24" t="s">
        <v>29</v>
      </c>
      <c r="I171" s="24">
        <v>14.6</v>
      </c>
      <c r="J171" s="24" t="s">
        <v>20</v>
      </c>
      <c r="K171" s="37" t="s">
        <v>20</v>
      </c>
    </row>
    <row r="172" spans="1:12" x14ac:dyDescent="0.2">
      <c r="A172" s="34">
        <f t="shared" si="2"/>
        <v>40</v>
      </c>
      <c r="B172" s="19" t="s">
        <v>190</v>
      </c>
      <c r="C172" s="19" t="s">
        <v>220</v>
      </c>
      <c r="D172" s="19"/>
      <c r="E172" s="38"/>
      <c r="F172" s="39">
        <v>4.0669856459330141E-2</v>
      </c>
      <c r="G172" s="37" t="s">
        <v>29</v>
      </c>
      <c r="H172" s="25" t="s">
        <v>29</v>
      </c>
      <c r="I172" s="25">
        <v>7.8</v>
      </c>
      <c r="J172" s="25" t="s">
        <v>20</v>
      </c>
      <c r="K172" s="37" t="s">
        <v>20</v>
      </c>
    </row>
    <row r="173" spans="1:12" x14ac:dyDescent="0.2">
      <c r="A173" s="34">
        <f t="shared" si="2"/>
        <v>41</v>
      </c>
      <c r="B173" s="19" t="s">
        <v>191</v>
      </c>
      <c r="C173" s="19" t="s">
        <v>220</v>
      </c>
      <c r="D173" s="19"/>
      <c r="E173" s="38"/>
      <c r="F173" s="39">
        <v>1.0113780025284451E-2</v>
      </c>
      <c r="G173" s="37" t="s">
        <v>29</v>
      </c>
      <c r="H173" s="25" t="s">
        <v>29</v>
      </c>
      <c r="I173" s="25">
        <v>7.5</v>
      </c>
      <c r="J173" s="25" t="s">
        <v>20</v>
      </c>
      <c r="K173" s="37" t="s">
        <v>29</v>
      </c>
    </row>
    <row r="174" spans="1:12" s="46" customFormat="1" x14ac:dyDescent="0.2">
      <c r="A174" s="34">
        <f t="shared" si="2"/>
        <v>42</v>
      </c>
      <c r="B174" s="45" t="s">
        <v>192</v>
      </c>
      <c r="C174" s="45" t="s">
        <v>220</v>
      </c>
      <c r="D174" s="45"/>
      <c r="E174" s="61"/>
      <c r="F174" s="62">
        <v>7.0175438596491224E-2</v>
      </c>
      <c r="G174" s="63" t="s">
        <v>29</v>
      </c>
      <c r="H174" s="27" t="s">
        <v>29</v>
      </c>
      <c r="I174" s="27">
        <v>8.4</v>
      </c>
      <c r="J174" s="27" t="s">
        <v>20</v>
      </c>
      <c r="K174" s="37" t="s">
        <v>20</v>
      </c>
      <c r="L174" s="46" t="s">
        <v>241</v>
      </c>
    </row>
    <row r="175" spans="1:12" x14ac:dyDescent="0.2">
      <c r="A175" s="34">
        <f t="shared" si="2"/>
        <v>43</v>
      </c>
      <c r="B175" s="19" t="s">
        <v>193</v>
      </c>
      <c r="C175" s="19" t="s">
        <v>219</v>
      </c>
      <c r="D175" s="19"/>
      <c r="E175" s="38"/>
      <c r="F175" s="39">
        <v>1.2422360248447204E-2</v>
      </c>
      <c r="G175" s="37" t="s">
        <v>29</v>
      </c>
      <c r="H175" s="24" t="s">
        <v>29</v>
      </c>
      <c r="I175" s="24">
        <v>15.8</v>
      </c>
      <c r="J175" s="24" t="s">
        <v>20</v>
      </c>
      <c r="K175" s="37" t="s">
        <v>29</v>
      </c>
    </row>
    <row r="176" spans="1:12" x14ac:dyDescent="0.2">
      <c r="A176" s="34">
        <f t="shared" si="2"/>
        <v>44</v>
      </c>
      <c r="B176" s="19" t="s">
        <v>194</v>
      </c>
      <c r="C176" s="19" t="s">
        <v>219</v>
      </c>
      <c r="D176" s="19"/>
      <c r="E176" s="38"/>
      <c r="F176" s="39">
        <v>0</v>
      </c>
      <c r="G176" s="37" t="s">
        <v>29</v>
      </c>
      <c r="H176" s="24" t="s">
        <v>29</v>
      </c>
      <c r="I176" s="24">
        <v>0</v>
      </c>
      <c r="J176" s="24" t="s">
        <v>29</v>
      </c>
      <c r="K176" s="37" t="s">
        <v>29</v>
      </c>
    </row>
    <row r="177" spans="1:12" x14ac:dyDescent="0.2">
      <c r="A177" s="34">
        <f t="shared" si="2"/>
        <v>45</v>
      </c>
      <c r="B177" s="19" t="s">
        <v>195</v>
      </c>
      <c r="C177" s="19" t="s">
        <v>219</v>
      </c>
      <c r="D177" s="19"/>
      <c r="E177" s="38"/>
      <c r="F177" s="39">
        <v>1.4557217953902144E-2</v>
      </c>
      <c r="G177" s="37" t="s">
        <v>29</v>
      </c>
      <c r="H177" s="25" t="s">
        <v>20</v>
      </c>
      <c r="I177" s="25">
        <v>20</v>
      </c>
      <c r="J177" s="25" t="s">
        <v>29</v>
      </c>
      <c r="K177" s="37" t="s">
        <v>29</v>
      </c>
    </row>
    <row r="178" spans="1:12" x14ac:dyDescent="0.2">
      <c r="A178" s="34">
        <f t="shared" si="2"/>
        <v>46</v>
      </c>
      <c r="B178" s="19" t="s">
        <v>196</v>
      </c>
      <c r="C178" s="19" t="s">
        <v>219</v>
      </c>
      <c r="D178" s="19"/>
      <c r="E178" s="38"/>
      <c r="F178" s="39">
        <v>2.375478927203065E-2</v>
      </c>
      <c r="G178" s="37" t="s">
        <v>29</v>
      </c>
      <c r="H178" s="25" t="s">
        <v>29</v>
      </c>
      <c r="I178" s="25">
        <v>0</v>
      </c>
      <c r="J178" s="25" t="s">
        <v>20</v>
      </c>
      <c r="K178" s="37" t="s">
        <v>20</v>
      </c>
    </row>
    <row r="179" spans="1:12" x14ac:dyDescent="0.2">
      <c r="A179" s="34">
        <f t="shared" si="2"/>
        <v>47</v>
      </c>
      <c r="B179" s="19" t="s">
        <v>197</v>
      </c>
      <c r="C179" s="19" t="s">
        <v>219</v>
      </c>
      <c r="D179" s="19"/>
      <c r="E179" s="38"/>
      <c r="F179" s="39">
        <v>2.0482809070958303E-2</v>
      </c>
      <c r="G179" s="37" t="s">
        <v>29</v>
      </c>
      <c r="H179" s="25" t="s">
        <v>29</v>
      </c>
      <c r="I179" s="25">
        <v>0</v>
      </c>
      <c r="J179" s="25" t="s">
        <v>20</v>
      </c>
      <c r="K179" s="37" t="s">
        <v>20</v>
      </c>
    </row>
    <row r="180" spans="1:12" x14ac:dyDescent="0.2">
      <c r="A180" s="34">
        <f t="shared" si="2"/>
        <v>48</v>
      </c>
      <c r="B180" s="19" t="s">
        <v>198</v>
      </c>
      <c r="C180" s="19" t="s">
        <v>219</v>
      </c>
      <c r="D180" s="19"/>
      <c r="E180" s="38"/>
      <c r="F180" s="39">
        <v>0</v>
      </c>
      <c r="G180" s="37" t="s">
        <v>29</v>
      </c>
      <c r="H180" s="25" t="s">
        <v>29</v>
      </c>
      <c r="I180" s="25">
        <v>14.9</v>
      </c>
      <c r="J180" s="25" t="s">
        <v>29</v>
      </c>
      <c r="K180" s="37" t="s">
        <v>29</v>
      </c>
    </row>
    <row r="181" spans="1:12" s="46" customFormat="1" x14ac:dyDescent="0.2">
      <c r="A181" s="34">
        <f t="shared" si="2"/>
        <v>49</v>
      </c>
      <c r="B181" s="45" t="s">
        <v>199</v>
      </c>
      <c r="C181" s="45" t="s">
        <v>219</v>
      </c>
      <c r="D181" s="45"/>
      <c r="E181" s="61"/>
      <c r="F181" s="62">
        <v>0</v>
      </c>
      <c r="G181" s="63" t="s">
        <v>29</v>
      </c>
      <c r="H181" s="27" t="s">
        <v>29</v>
      </c>
      <c r="I181" s="27">
        <v>0</v>
      </c>
      <c r="J181" s="27" t="s">
        <v>29</v>
      </c>
      <c r="K181" s="37" t="s">
        <v>29</v>
      </c>
      <c r="L181" s="46" t="s">
        <v>241</v>
      </c>
    </row>
    <row r="182" spans="1:12" s="46" customFormat="1" x14ac:dyDescent="0.2">
      <c r="A182" s="34">
        <f t="shared" si="2"/>
        <v>50</v>
      </c>
      <c r="B182" s="45" t="s">
        <v>200</v>
      </c>
      <c r="C182" s="45" t="s">
        <v>219</v>
      </c>
      <c r="D182" s="45"/>
      <c r="E182" s="61"/>
      <c r="F182" s="62">
        <v>5.128205128205128E-2</v>
      </c>
      <c r="G182" s="63" t="s">
        <v>29</v>
      </c>
      <c r="H182" s="27" t="s">
        <v>29</v>
      </c>
      <c r="I182" s="27">
        <v>22.2</v>
      </c>
      <c r="J182" s="27" t="s">
        <v>20</v>
      </c>
      <c r="K182" s="37" t="s">
        <v>29</v>
      </c>
      <c r="L182" s="46" t="s">
        <v>242</v>
      </c>
    </row>
    <row r="183" spans="1:12" x14ac:dyDescent="0.2">
      <c r="A183" s="34">
        <f t="shared" si="2"/>
        <v>51</v>
      </c>
      <c r="B183" s="19" t="s">
        <v>201</v>
      </c>
      <c r="C183" s="19" t="s">
        <v>219</v>
      </c>
      <c r="D183" s="19"/>
      <c r="E183" s="38"/>
      <c r="F183" s="39">
        <v>1.7319277108433735E-2</v>
      </c>
      <c r="G183" s="37" t="s">
        <v>29</v>
      </c>
      <c r="H183" s="25" t="s">
        <v>29</v>
      </c>
      <c r="I183" s="25">
        <v>0</v>
      </c>
      <c r="J183" s="25" t="s">
        <v>20</v>
      </c>
      <c r="K183" s="37" t="s">
        <v>29</v>
      </c>
    </row>
    <row r="184" spans="1:12" x14ac:dyDescent="0.2">
      <c r="A184" s="34">
        <f t="shared" si="2"/>
        <v>52</v>
      </c>
      <c r="B184" s="19" t="s">
        <v>202</v>
      </c>
      <c r="C184" s="19" t="s">
        <v>219</v>
      </c>
      <c r="D184" s="19"/>
      <c r="E184" s="38"/>
      <c r="F184" s="39">
        <v>0</v>
      </c>
      <c r="G184" s="37" t="s">
        <v>29</v>
      </c>
      <c r="H184" s="24" t="s">
        <v>29</v>
      </c>
      <c r="I184" s="24">
        <v>31.3</v>
      </c>
      <c r="J184" s="24" t="s">
        <v>29</v>
      </c>
      <c r="K184" s="37" t="s">
        <v>29</v>
      </c>
    </row>
    <row r="185" spans="1:12" x14ac:dyDescent="0.2">
      <c r="A185" s="34">
        <f t="shared" si="2"/>
        <v>53</v>
      </c>
      <c r="B185" s="19" t="s">
        <v>203</v>
      </c>
      <c r="C185" s="19" t="s">
        <v>219</v>
      </c>
      <c r="D185" s="19"/>
      <c r="E185" s="38"/>
      <c r="F185" s="39">
        <v>0</v>
      </c>
      <c r="G185" s="37" t="s">
        <v>29</v>
      </c>
      <c r="H185" s="25" t="s">
        <v>29</v>
      </c>
      <c r="I185" s="25">
        <v>25.2</v>
      </c>
      <c r="J185" s="25" t="s">
        <v>29</v>
      </c>
      <c r="K185" s="37" t="s">
        <v>29</v>
      </c>
    </row>
    <row r="186" spans="1:12" x14ac:dyDescent="0.2">
      <c r="A186" s="34">
        <f t="shared" si="2"/>
        <v>54</v>
      </c>
      <c r="B186" s="19" t="s">
        <v>204</v>
      </c>
      <c r="C186" s="19" t="s">
        <v>219</v>
      </c>
      <c r="D186" s="19"/>
      <c r="E186" s="38"/>
      <c r="F186" s="39">
        <v>0</v>
      </c>
      <c r="G186" s="37" t="s">
        <v>29</v>
      </c>
      <c r="H186" s="25" t="s">
        <v>29</v>
      </c>
      <c r="I186" s="25">
        <v>20.8</v>
      </c>
      <c r="J186" s="25" t="s">
        <v>29</v>
      </c>
      <c r="K186" s="37" t="s">
        <v>29</v>
      </c>
    </row>
    <row r="187" spans="1:12" x14ac:dyDescent="0.2">
      <c r="A187" s="34">
        <f t="shared" si="2"/>
        <v>55</v>
      </c>
      <c r="B187" s="19" t="s">
        <v>205</v>
      </c>
      <c r="C187" s="19" t="s">
        <v>219</v>
      </c>
      <c r="D187" s="19"/>
      <c r="E187" s="38"/>
      <c r="F187" s="39">
        <v>5.0847457627118647E-2</v>
      </c>
      <c r="G187" s="37" t="s">
        <v>29</v>
      </c>
      <c r="H187" s="24" t="s">
        <v>29</v>
      </c>
      <c r="I187" s="24">
        <v>20.7</v>
      </c>
      <c r="J187" s="24" t="s">
        <v>29</v>
      </c>
      <c r="K187" s="37" t="s">
        <v>29</v>
      </c>
    </row>
    <row r="188" spans="1:12" x14ac:dyDescent="0.2">
      <c r="A188" s="34">
        <f t="shared" si="2"/>
        <v>56</v>
      </c>
      <c r="B188" s="19" t="s">
        <v>206</v>
      </c>
      <c r="C188" s="19" t="s">
        <v>219</v>
      </c>
      <c r="D188" s="19"/>
      <c r="E188" s="38"/>
      <c r="F188" s="39">
        <v>4.1666666666666664E-2</v>
      </c>
      <c r="G188" s="37" t="s">
        <v>29</v>
      </c>
      <c r="H188" s="25" t="s">
        <v>29</v>
      </c>
      <c r="I188" s="25">
        <v>19.5</v>
      </c>
      <c r="J188" s="25" t="s">
        <v>29</v>
      </c>
      <c r="K188" s="37" t="s">
        <v>29</v>
      </c>
    </row>
    <row r="189" spans="1:12" x14ac:dyDescent="0.2">
      <c r="A189" s="34">
        <f t="shared" si="2"/>
        <v>57</v>
      </c>
      <c r="B189" s="19" t="s">
        <v>207</v>
      </c>
      <c r="C189" s="19" t="s">
        <v>219</v>
      </c>
      <c r="D189" s="19"/>
      <c r="E189" s="38"/>
      <c r="F189" s="39">
        <v>0</v>
      </c>
      <c r="G189" s="37" t="s">
        <v>29</v>
      </c>
      <c r="H189" s="24" t="s">
        <v>29</v>
      </c>
      <c r="I189" s="24">
        <v>17.8</v>
      </c>
      <c r="J189" s="24" t="s">
        <v>29</v>
      </c>
      <c r="K189" s="37" t="s">
        <v>29</v>
      </c>
    </row>
    <row r="190" spans="1:12" x14ac:dyDescent="0.2">
      <c r="A190" s="34">
        <f t="shared" si="2"/>
        <v>58</v>
      </c>
      <c r="B190" s="19" t="s">
        <v>208</v>
      </c>
      <c r="C190" s="19" t="s">
        <v>219</v>
      </c>
      <c r="D190" s="19"/>
      <c r="E190" s="38"/>
      <c r="F190" s="39">
        <v>0</v>
      </c>
      <c r="G190" s="37" t="s">
        <v>29</v>
      </c>
      <c r="H190" s="25" t="s">
        <v>29</v>
      </c>
      <c r="I190" s="25">
        <v>22</v>
      </c>
      <c r="J190" s="25" t="s">
        <v>29</v>
      </c>
      <c r="K190" s="37" t="s">
        <v>29</v>
      </c>
    </row>
    <row r="191" spans="1:12" x14ac:dyDescent="0.2">
      <c r="A191" s="34">
        <f t="shared" si="2"/>
        <v>59</v>
      </c>
      <c r="B191" s="19" t="s">
        <v>209</v>
      </c>
      <c r="C191" s="19" t="s">
        <v>219</v>
      </c>
      <c r="D191" s="19"/>
      <c r="E191" s="38"/>
      <c r="F191" s="39">
        <v>0</v>
      </c>
      <c r="G191" s="37" t="s">
        <v>29</v>
      </c>
      <c r="H191" s="25" t="s">
        <v>29</v>
      </c>
      <c r="I191" s="25">
        <v>0</v>
      </c>
      <c r="J191" s="25" t="s">
        <v>29</v>
      </c>
      <c r="K191" s="37" t="s">
        <v>29</v>
      </c>
    </row>
    <row r="192" spans="1:12" x14ac:dyDescent="0.2">
      <c r="A192" s="34">
        <f t="shared" si="2"/>
        <v>60</v>
      </c>
      <c r="B192" s="19" t="s">
        <v>210</v>
      </c>
      <c r="C192" s="19" t="s">
        <v>219</v>
      </c>
      <c r="D192" s="19"/>
      <c r="E192" s="38"/>
      <c r="F192" s="39">
        <v>0</v>
      </c>
      <c r="G192" s="37" t="s">
        <v>29</v>
      </c>
      <c r="H192" s="25" t="s">
        <v>29</v>
      </c>
      <c r="I192" s="25">
        <v>0</v>
      </c>
      <c r="J192" s="25" t="s">
        <v>20</v>
      </c>
      <c r="K192" s="37" t="s">
        <v>29</v>
      </c>
    </row>
    <row r="193" spans="1:11" x14ac:dyDescent="0.2">
      <c r="A193" s="34">
        <f t="shared" si="2"/>
        <v>61</v>
      </c>
      <c r="B193" s="19" t="s">
        <v>211</v>
      </c>
      <c r="C193" s="19" t="s">
        <v>219</v>
      </c>
      <c r="D193" s="19"/>
      <c r="E193" s="38"/>
      <c r="F193" s="39">
        <v>4.2042042042042045E-2</v>
      </c>
      <c r="G193" s="37" t="s">
        <v>29</v>
      </c>
      <c r="H193" s="25" t="s">
        <v>29</v>
      </c>
      <c r="I193" s="25">
        <v>0</v>
      </c>
      <c r="J193" s="25" t="s">
        <v>20</v>
      </c>
      <c r="K193" s="37" t="s">
        <v>20</v>
      </c>
    </row>
    <row r="194" spans="1:11" x14ac:dyDescent="0.2">
      <c r="A194" s="34">
        <f t="shared" si="2"/>
        <v>62</v>
      </c>
      <c r="B194" s="19" t="s">
        <v>212</v>
      </c>
      <c r="C194" s="19" t="s">
        <v>219</v>
      </c>
      <c r="D194" s="19"/>
      <c r="E194" s="38"/>
      <c r="F194" s="39">
        <v>7.6923076923076927E-2</v>
      </c>
      <c r="G194" s="37" t="s">
        <v>29</v>
      </c>
      <c r="H194" s="25" t="s">
        <v>29</v>
      </c>
      <c r="I194" s="25">
        <v>0</v>
      </c>
      <c r="J194" s="25" t="s">
        <v>20</v>
      </c>
      <c r="K194" s="37" t="s">
        <v>29</v>
      </c>
    </row>
    <row r="195" spans="1:11" x14ac:dyDescent="0.2">
      <c r="A195" s="34">
        <f t="shared" si="2"/>
        <v>63</v>
      </c>
      <c r="B195" s="19" t="s">
        <v>213</v>
      </c>
      <c r="C195" s="19" t="s">
        <v>219</v>
      </c>
      <c r="D195" s="19"/>
      <c r="E195" s="38"/>
      <c r="F195" s="39">
        <v>1.226158038147139E-2</v>
      </c>
      <c r="G195" s="37" t="s">
        <v>29</v>
      </c>
      <c r="H195" s="25" t="s">
        <v>29</v>
      </c>
      <c r="I195" s="25">
        <v>0</v>
      </c>
      <c r="J195" s="25" t="s">
        <v>20</v>
      </c>
      <c r="K195" s="37" t="s">
        <v>29</v>
      </c>
    </row>
    <row r="196" spans="1:11" x14ac:dyDescent="0.2">
      <c r="A196" s="34">
        <f t="shared" si="2"/>
        <v>64</v>
      </c>
      <c r="B196" s="19" t="s">
        <v>214</v>
      </c>
      <c r="C196" s="19" t="s">
        <v>219</v>
      </c>
      <c r="D196" s="19"/>
      <c r="E196" s="38"/>
      <c r="F196" s="39">
        <v>0.27320954907161804</v>
      </c>
      <c r="G196" s="37" t="s">
        <v>29</v>
      </c>
      <c r="H196" s="25" t="s">
        <v>29</v>
      </c>
      <c r="I196" s="25">
        <v>36.4</v>
      </c>
      <c r="J196" s="25" t="s">
        <v>20</v>
      </c>
      <c r="K196" s="37" t="s">
        <v>29</v>
      </c>
    </row>
    <row r="197" spans="1:11" x14ac:dyDescent="0.2">
      <c r="A197" s="34">
        <f t="shared" si="2"/>
        <v>65</v>
      </c>
      <c r="B197" s="19" t="s">
        <v>215</v>
      </c>
      <c r="C197" s="19" t="s">
        <v>219</v>
      </c>
      <c r="D197" s="19"/>
      <c r="E197" s="38"/>
      <c r="F197" s="39">
        <v>5.3571428571428568E-2</v>
      </c>
      <c r="G197" s="37" t="s">
        <v>29</v>
      </c>
      <c r="H197" s="25" t="s">
        <v>29</v>
      </c>
      <c r="I197" s="25">
        <v>0</v>
      </c>
      <c r="J197" s="25" t="s">
        <v>20</v>
      </c>
      <c r="K197" s="37" t="s">
        <v>29</v>
      </c>
    </row>
    <row r="198" spans="1:11" x14ac:dyDescent="0.2">
      <c r="A198" s="34">
        <f t="shared" si="2"/>
        <v>66</v>
      </c>
      <c r="B198" s="19" t="s">
        <v>216</v>
      </c>
      <c r="C198" s="19" t="s">
        <v>219</v>
      </c>
      <c r="D198" s="19"/>
      <c r="E198" s="38"/>
      <c r="F198" s="39">
        <v>1.4925373134328358E-2</v>
      </c>
      <c r="G198" s="37" t="s">
        <v>29</v>
      </c>
      <c r="H198" s="25" t="s">
        <v>29</v>
      </c>
      <c r="I198" s="25">
        <v>19.100000000000001</v>
      </c>
      <c r="J198" s="25" t="s">
        <v>29</v>
      </c>
      <c r="K198" s="37" t="s">
        <v>29</v>
      </c>
    </row>
    <row r="199" spans="1:11" x14ac:dyDescent="0.2">
      <c r="A199" s="34">
        <f t="shared" ref="A199" si="3">A198+1</f>
        <v>67</v>
      </c>
      <c r="B199" s="19" t="s">
        <v>217</v>
      </c>
      <c r="C199" s="19" t="s">
        <v>219</v>
      </c>
      <c r="D199" s="19"/>
      <c r="E199" s="38"/>
      <c r="F199" s="39">
        <v>3.0201342281879196E-2</v>
      </c>
      <c r="G199" s="37" t="s">
        <v>29</v>
      </c>
      <c r="H199" s="25" t="s">
        <v>29</v>
      </c>
      <c r="I199" s="25">
        <v>29.5</v>
      </c>
      <c r="J199" s="25" t="s">
        <v>20</v>
      </c>
      <c r="K199" s="37" t="s">
        <v>29</v>
      </c>
    </row>
  </sheetData>
  <autoFilter ref="B3:K199"/>
  <customSheetViews>
    <customSheetView guid="{DF296F45-16C7-45F2-AC38-44DC996A09B9}" showAutoFilter="1" hiddenColumns="1">
      <pane xSplit="2" ySplit="3" topLeftCell="D124" activePane="bottomRight" state="frozen"/>
      <selection pane="bottomRight" activeCell="B199" sqref="B199"/>
      <pageMargins left="0.7" right="0.7" top="0.75" bottom="0.75" header="0.3" footer="0.3"/>
      <pageSetup paperSize="9" orientation="portrait" horizontalDpi="0" verticalDpi="0" r:id="rId1"/>
      <autoFilter ref="B3:K199"/>
    </customSheetView>
    <customSheetView guid="{52A3C148-EFFE-40C3-91DE-D9CEB85802FE}" showAutoFilter="1" hiddenColumns="1" state="hidden">
      <pane xSplit="2" ySplit="3" topLeftCell="D64" activePane="bottomRight" state="frozen"/>
      <selection pane="bottomRight" activeCell="B78" sqref="B78"/>
      <pageMargins left="0.7" right="0.7" top="0.75" bottom="0.75" header="0.3" footer="0.3"/>
      <pageSetup paperSize="9" orientation="portrait" horizontalDpi="0" verticalDpi="0" r:id="rId2"/>
      <autoFilter ref="B3:K199"/>
    </customSheetView>
  </customSheetViews>
  <pageMargins left="0.7" right="0.7" top="0.75" bottom="0.75" header="0.3" footer="0.3"/>
  <pageSetup paperSize="9" orientation="portrait" horizontalDpi="0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4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K5" sqref="K5"/>
    </sheetView>
  </sheetViews>
  <sheetFormatPr defaultRowHeight="12.75" x14ac:dyDescent="0.2"/>
  <cols>
    <col min="1" max="1" width="5.85546875" style="15" customWidth="1"/>
    <col min="2" max="2" width="34.42578125" style="15" customWidth="1"/>
    <col min="3" max="3" width="14" style="15" hidden="1" customWidth="1"/>
    <col min="4" max="4" width="20.42578125" style="15" customWidth="1"/>
    <col min="5" max="5" width="20.140625" style="41" bestFit="1" customWidth="1"/>
    <col min="6" max="6" width="18.28515625" style="15" customWidth="1"/>
    <col min="7" max="7" width="17.85546875" style="41" bestFit="1" customWidth="1"/>
    <col min="8" max="8" width="15.28515625" style="41" customWidth="1"/>
    <col min="9" max="9" width="22.85546875" style="15" customWidth="1"/>
    <col min="10" max="10" width="17.5703125" style="30" bestFit="1" customWidth="1"/>
    <col min="11" max="11" width="16.140625" style="15" bestFit="1" customWidth="1"/>
    <col min="12" max="13" width="28.28515625" style="52" customWidth="1"/>
    <col min="14" max="14" width="27.140625" style="51" customWidth="1"/>
    <col min="15" max="15" width="20.28515625" style="15" customWidth="1"/>
    <col min="16" max="16384" width="9.140625" style="15"/>
  </cols>
  <sheetData>
    <row r="1" spans="1:14" s="30" customFormat="1" ht="24.75" customHeight="1" thickBot="1" x14ac:dyDescent="0.3">
      <c r="B1" s="50" t="s">
        <v>243</v>
      </c>
      <c r="D1" s="31" t="s">
        <v>10</v>
      </c>
      <c r="E1" s="31" t="s">
        <v>10</v>
      </c>
      <c r="F1" s="31" t="s">
        <v>10</v>
      </c>
      <c r="G1" s="31" t="s">
        <v>10</v>
      </c>
      <c r="H1" s="31" t="s">
        <v>10</v>
      </c>
      <c r="I1" s="31" t="s">
        <v>10</v>
      </c>
      <c r="J1" s="31" t="s">
        <v>10</v>
      </c>
      <c r="K1" s="31" t="s">
        <v>10</v>
      </c>
      <c r="L1" s="50"/>
      <c r="M1" s="50"/>
      <c r="N1" s="47"/>
    </row>
    <row r="2" spans="1:14" s="49" customFormat="1" ht="56.25" x14ac:dyDescent="0.2">
      <c r="A2" s="136" t="s">
        <v>15</v>
      </c>
      <c r="B2" s="75" t="s">
        <v>18</v>
      </c>
      <c r="C2" s="28" t="s">
        <v>218</v>
      </c>
      <c r="D2" s="29" t="s">
        <v>16</v>
      </c>
      <c r="E2" s="29" t="s">
        <v>2</v>
      </c>
      <c r="F2" s="29" t="s">
        <v>3</v>
      </c>
      <c r="G2" s="29" t="s">
        <v>223</v>
      </c>
      <c r="H2" s="29" t="s">
        <v>245</v>
      </c>
      <c r="I2" s="29" t="s">
        <v>0</v>
      </c>
      <c r="J2" s="29" t="s">
        <v>6</v>
      </c>
      <c r="K2" s="29" t="s">
        <v>247</v>
      </c>
      <c r="L2" s="54" t="s">
        <v>222</v>
      </c>
      <c r="M2" s="104"/>
      <c r="N2" s="56" t="s">
        <v>238</v>
      </c>
    </row>
    <row r="3" spans="1:14" s="69" customFormat="1" ht="22.5" customHeight="1" x14ac:dyDescent="0.2">
      <c r="A3" s="137"/>
      <c r="B3" s="67" t="s">
        <v>237</v>
      </c>
      <c r="C3" s="67"/>
      <c r="D3" s="53" t="s">
        <v>226</v>
      </c>
      <c r="E3" s="53" t="s">
        <v>227</v>
      </c>
      <c r="F3" s="53" t="s">
        <v>228</v>
      </c>
      <c r="G3" s="53" t="s">
        <v>229</v>
      </c>
      <c r="H3" s="53" t="s">
        <v>230</v>
      </c>
      <c r="I3" s="53" t="s">
        <v>231</v>
      </c>
      <c r="J3" s="53" t="s">
        <v>232</v>
      </c>
      <c r="K3" s="53" t="s">
        <v>233</v>
      </c>
      <c r="L3" s="68"/>
      <c r="M3" s="105"/>
      <c r="N3" s="74"/>
    </row>
    <row r="4" spans="1:14" ht="45" x14ac:dyDescent="0.2">
      <c r="A4" s="42"/>
      <c r="B4" s="42" t="s">
        <v>149</v>
      </c>
      <c r="C4" s="43"/>
      <c r="D4" s="44" t="s">
        <v>224</v>
      </c>
      <c r="E4" s="44" t="s">
        <v>270</v>
      </c>
      <c r="F4" s="44"/>
      <c r="G4" s="44"/>
      <c r="H4" s="44"/>
      <c r="I4" s="44"/>
      <c r="J4" s="44"/>
      <c r="K4" s="44"/>
      <c r="L4" s="55"/>
      <c r="M4" s="106"/>
      <c r="N4" s="57"/>
    </row>
    <row r="5" spans="1:14" ht="26.25" customHeight="1" x14ac:dyDescent="0.2">
      <c r="A5" s="58" t="s">
        <v>226</v>
      </c>
      <c r="B5" s="17" t="s">
        <v>19</v>
      </c>
      <c r="C5" s="17"/>
      <c r="D5" s="34"/>
      <c r="E5" s="34">
        <v>9</v>
      </c>
      <c r="F5" s="34">
        <f>IF(AND('исход данные ЭЭ'!F4&gt;=0,'исход данные ЭЭ'!F4&lt;5%),10,IF(AND('исход данные ЭЭ'!F4&gt;=5%,'исход данные ЭЭ'!F4&lt;10%),8,IF(AND('исход данные ЭЭ'!F4&gt;=10%,'исход данные ЭЭ'!F4&lt;15%),6,IF(AND('исход данные ЭЭ'!F4&gt;=15%,'исход данные ЭЭ'!F4&lt;20%),4,IF('исход данные ЭЭ'!F4&gt;=20%,0)))))</f>
        <v>8</v>
      </c>
      <c r="G5" s="34">
        <f>IF('исход данные ЭЭ'!G4="Нет",0,IF('исход данные ЭЭ'!G4="да",3,IF('исход данные ЭЭ'!G4="на стадии",2)))</f>
        <v>0</v>
      </c>
      <c r="H5" s="34">
        <f>IF('исход данные ЭЭ'!H4="да",2,0)</f>
        <v>0</v>
      </c>
      <c r="I5" s="70">
        <f>IF('исход данные ЭЭ'!I4=LARGE('исход данные ЭЭ'!I$4:I$131,1),10,IF('исход данные ЭЭ'!I4=LARGE('исход данные ЭЭ'!I$4:I$131,2),8,IF('исход данные ЭЭ'!I4=LARGE('исход данные ЭЭ'!I$4:I$131,3),6,0)))</f>
        <v>0</v>
      </c>
      <c r="J5" s="34">
        <f>IF('исход данные ЭЭ'!J4="да",3,0)</f>
        <v>3</v>
      </c>
      <c r="K5" s="34">
        <f>IF('исход данные ЭЭ'!K4="нет",0,IF('исход данные ЭЭ'!K4="да",5))</f>
        <v>0</v>
      </c>
      <c r="L5" s="71">
        <f>IF(E5="не берём в рейтинг","не участвует в конкурсе",SUM(E5:K5))</f>
        <v>20</v>
      </c>
      <c r="M5" s="107">
        <f>IF(L5="не участвует в конкурсе",0,L5)</f>
        <v>20</v>
      </c>
      <c r="N5" s="72">
        <f>SUM(--(FREQUENCY(($M$5:$M$132&gt;M5)*$M$5:$M$132,$M$5:$M$132)&gt;0))</f>
        <v>6</v>
      </c>
    </row>
    <row r="6" spans="1:14" ht="22.5" x14ac:dyDescent="0.2">
      <c r="A6" s="58">
        <f>A5+1</f>
        <v>2</v>
      </c>
      <c r="B6" s="17" t="s">
        <v>21</v>
      </c>
      <c r="C6" s="17"/>
      <c r="D6" s="34"/>
      <c r="E6" s="34">
        <v>4</v>
      </c>
      <c r="F6" s="34">
        <f>IF(AND('исход данные ЭЭ'!F5&gt;=0,'исход данные ЭЭ'!F5&lt;5%),10,IF(AND('исход данные ЭЭ'!F5&gt;=5%,'исход данные ЭЭ'!F5&lt;10%),8,IF(AND('исход данные ЭЭ'!F5&gt;=10%,'исход данные ЭЭ'!F5&lt;15%),6,IF(AND('исход данные ЭЭ'!F5&gt;=15%,'исход данные ЭЭ'!F5&lt;20%),4,IF('исход данные ЭЭ'!F5&gt;=20%,0)))))</f>
        <v>10</v>
      </c>
      <c r="G6" s="34">
        <f>IF('исход данные ЭЭ'!G5="Нет",0,IF('исход данные ЭЭ'!G5="да",3,IF('исход данные ЭЭ'!G5="на стадии",2)))</f>
        <v>0</v>
      </c>
      <c r="H6" s="34">
        <f>IF('исход данные ЭЭ'!H5="да",2,0)</f>
        <v>0</v>
      </c>
      <c r="I6" s="70">
        <f>IF('исход данные ЭЭ'!I5=LARGE('исход данные ЭЭ'!I$4:I$131,1),10,IF('исход данные ЭЭ'!I5=LARGE('исход данные ЭЭ'!I$4:I$131,2),8,IF('исход данные ЭЭ'!I5=LARGE('исход данные ЭЭ'!I$4:I$131,3),6,0)))</f>
        <v>0</v>
      </c>
      <c r="J6" s="34">
        <f>IF('исход данные ЭЭ'!J5="да",3,0)</f>
        <v>3</v>
      </c>
      <c r="K6" s="34">
        <f>IF('исход данные ЭЭ'!K5="нет",0,IF('исход данные ЭЭ'!K5="да",5))</f>
        <v>0</v>
      </c>
      <c r="L6" s="71">
        <f t="shared" ref="L6:L69" si="0">IF(E6="не берём в рейтинг","не участвует в конкурсе",SUM(E6:K6))</f>
        <v>17</v>
      </c>
      <c r="M6" s="107">
        <f t="shared" ref="M6:M69" si="1">IF(L6="не участвует в конкурсе",0,L6)</f>
        <v>17</v>
      </c>
      <c r="N6" s="72">
        <f t="shared" ref="N6:N69" si="2">SUM(--(FREQUENCY(($M$5:$M$132&gt;M6)*$M$5:$M$132,$M$5:$M$132)&gt;0))</f>
        <v>9</v>
      </c>
    </row>
    <row r="7" spans="1:14" ht="22.5" x14ac:dyDescent="0.2">
      <c r="A7" s="58">
        <f t="shared" ref="A7:A70" si="3">A6+1</f>
        <v>3</v>
      </c>
      <c r="B7" s="17" t="s">
        <v>22</v>
      </c>
      <c r="C7" s="17"/>
      <c r="D7" s="34"/>
      <c r="E7" s="34">
        <v>9</v>
      </c>
      <c r="F7" s="34">
        <f>IF(AND('исход данные ЭЭ'!F6&gt;=0,'исход данные ЭЭ'!F6&lt;5%),10,IF(AND('исход данные ЭЭ'!F6&gt;=5%,'исход данные ЭЭ'!F6&lt;10%),8,IF(AND('исход данные ЭЭ'!F6&gt;=10%,'исход данные ЭЭ'!F6&lt;15%),6,IF(AND('исход данные ЭЭ'!F6&gt;=15%,'исход данные ЭЭ'!F6&lt;20%),4,IF('исход данные ЭЭ'!F6&gt;=20%,0)))))</f>
        <v>10</v>
      </c>
      <c r="G7" s="34">
        <f>IF('исход данные ЭЭ'!G6="Нет",0,IF('исход данные ЭЭ'!G6="да",3,IF('исход данные ЭЭ'!G6="на стадии",2)))</f>
        <v>0</v>
      </c>
      <c r="H7" s="34">
        <f>IF('исход данные ЭЭ'!H6="да",2,0)</f>
        <v>0</v>
      </c>
      <c r="I7" s="70">
        <f>IF('исход данные ЭЭ'!I6=LARGE('исход данные ЭЭ'!I$4:I$131,1),10,IF('исход данные ЭЭ'!I6=LARGE('исход данные ЭЭ'!I$4:I$131,2),8,IF('исход данные ЭЭ'!I6=LARGE('исход данные ЭЭ'!I$4:I$131,3),6,0)))</f>
        <v>0</v>
      </c>
      <c r="J7" s="34">
        <f>IF('исход данные ЭЭ'!J6="да",3,0)</f>
        <v>3</v>
      </c>
      <c r="K7" s="34">
        <f>IF('исход данные ЭЭ'!K6="нет",0,IF('исход данные ЭЭ'!K6="да",5))</f>
        <v>0</v>
      </c>
      <c r="L7" s="71">
        <f t="shared" si="0"/>
        <v>22</v>
      </c>
      <c r="M7" s="107">
        <f t="shared" si="1"/>
        <v>22</v>
      </c>
      <c r="N7" s="72">
        <f t="shared" si="2"/>
        <v>4</v>
      </c>
    </row>
    <row r="8" spans="1:14" ht="22.5" x14ac:dyDescent="0.2">
      <c r="A8" s="58">
        <f t="shared" si="3"/>
        <v>4</v>
      </c>
      <c r="B8" s="17" t="s">
        <v>23</v>
      </c>
      <c r="C8" s="17"/>
      <c r="D8" s="34"/>
      <c r="E8" s="34">
        <v>3</v>
      </c>
      <c r="F8" s="34">
        <f>IF(AND('исход данные ЭЭ'!F7&gt;=0,'исход данные ЭЭ'!F7&lt;5%),10,IF(AND('исход данные ЭЭ'!F7&gt;=5%,'исход данные ЭЭ'!F7&lt;10%),8,IF(AND('исход данные ЭЭ'!F7&gt;=10%,'исход данные ЭЭ'!F7&lt;15%),6,IF(AND('исход данные ЭЭ'!F7&gt;=15%,'исход данные ЭЭ'!F7&lt;20%),4,IF('исход данные ЭЭ'!F7&gt;=20%,0)))))</f>
        <v>8</v>
      </c>
      <c r="G8" s="34">
        <f>IF('исход данные ЭЭ'!G7="Нет",0,IF('исход данные ЭЭ'!G7="да",3,IF('исход данные ЭЭ'!G7="на стадии",2)))</f>
        <v>0</v>
      </c>
      <c r="H8" s="34">
        <f>IF('исход данные ЭЭ'!H7="да",2,0)</f>
        <v>0</v>
      </c>
      <c r="I8" s="70">
        <f>IF('исход данные ЭЭ'!I7=LARGE('исход данные ЭЭ'!I$4:I$131,1),10,IF('исход данные ЭЭ'!I7=LARGE('исход данные ЭЭ'!I$4:I$131,2),8,IF('исход данные ЭЭ'!I7=LARGE('исход данные ЭЭ'!I$4:I$131,3),6,0)))</f>
        <v>0</v>
      </c>
      <c r="J8" s="34">
        <f>IF('исход данные ЭЭ'!J7="да",3,0)</f>
        <v>3</v>
      </c>
      <c r="K8" s="34">
        <f>IF('исход данные ЭЭ'!K7="нет",0,IF('исход данные ЭЭ'!K7="да",5))</f>
        <v>0</v>
      </c>
      <c r="L8" s="71">
        <f t="shared" si="0"/>
        <v>14</v>
      </c>
      <c r="M8" s="107">
        <f t="shared" si="1"/>
        <v>14</v>
      </c>
      <c r="N8" s="72">
        <f t="shared" si="2"/>
        <v>12</v>
      </c>
    </row>
    <row r="9" spans="1:14" ht="33.75" x14ac:dyDescent="0.2">
      <c r="A9" s="58">
        <f t="shared" si="3"/>
        <v>5</v>
      </c>
      <c r="B9" s="17" t="s">
        <v>24</v>
      </c>
      <c r="C9" s="17"/>
      <c r="D9" s="34"/>
      <c r="E9" s="34">
        <v>3</v>
      </c>
      <c r="F9" s="34">
        <f>IF(AND('исход данные ЭЭ'!F8&gt;=0,'исход данные ЭЭ'!F8&lt;5%),10,IF(AND('исход данные ЭЭ'!F8&gt;=5%,'исход данные ЭЭ'!F8&lt;10%),8,IF(AND('исход данные ЭЭ'!F8&gt;=10%,'исход данные ЭЭ'!F8&lt;15%),6,IF(AND('исход данные ЭЭ'!F8&gt;=15%,'исход данные ЭЭ'!F8&lt;20%),4,IF('исход данные ЭЭ'!F8&gt;=20%,0)))))</f>
        <v>8</v>
      </c>
      <c r="G9" s="34">
        <f>IF('исход данные ЭЭ'!G8="Нет",0,IF('исход данные ЭЭ'!G8="да",3,IF('исход данные ЭЭ'!G8="на стадии",2)))</f>
        <v>3</v>
      </c>
      <c r="H9" s="34">
        <f>IF('исход данные ЭЭ'!H8="да",2,0)</f>
        <v>0</v>
      </c>
      <c r="I9" s="70">
        <f>IF('исход данные ЭЭ'!I8=LARGE('исход данные ЭЭ'!I$4:I$131,1),10,IF('исход данные ЭЭ'!I8=LARGE('исход данные ЭЭ'!I$4:I$131,2),8,IF('исход данные ЭЭ'!I8=LARGE('исход данные ЭЭ'!I$4:I$131,3),6,0)))</f>
        <v>0</v>
      </c>
      <c r="J9" s="34">
        <f>IF('исход данные ЭЭ'!J8="да",3,0)</f>
        <v>3</v>
      </c>
      <c r="K9" s="34">
        <f>IF('исход данные ЭЭ'!K8="нет",0,IF('исход данные ЭЭ'!K8="да",5))</f>
        <v>0</v>
      </c>
      <c r="L9" s="71">
        <f t="shared" si="0"/>
        <v>17</v>
      </c>
      <c r="M9" s="107">
        <f t="shared" si="1"/>
        <v>17</v>
      </c>
      <c r="N9" s="72">
        <f t="shared" si="2"/>
        <v>9</v>
      </c>
    </row>
    <row r="10" spans="1:14" ht="22.5" x14ac:dyDescent="0.2">
      <c r="A10" s="58">
        <f t="shared" si="3"/>
        <v>6</v>
      </c>
      <c r="B10" s="17" t="s">
        <v>25</v>
      </c>
      <c r="C10" s="17"/>
      <c r="D10" s="34"/>
      <c r="E10" s="34">
        <v>9</v>
      </c>
      <c r="F10" s="34">
        <f>IF(AND('исход данные ЭЭ'!F9&gt;=0,'исход данные ЭЭ'!F9&lt;5%),10,IF(AND('исход данные ЭЭ'!F9&gt;=5%,'исход данные ЭЭ'!F9&lt;10%),8,IF(AND('исход данные ЭЭ'!F9&gt;=10%,'исход данные ЭЭ'!F9&lt;15%),6,IF(AND('исход данные ЭЭ'!F9&gt;=15%,'исход данные ЭЭ'!F9&lt;20%),4,IF('исход данные ЭЭ'!F9&gt;=20%,0)))))</f>
        <v>10</v>
      </c>
      <c r="G10" s="34">
        <f>IF('исход данные ЭЭ'!G9="Нет",0,IF('исход данные ЭЭ'!G9="да",3,IF('исход данные ЭЭ'!G9="на стадии",2)))</f>
        <v>0</v>
      </c>
      <c r="H10" s="34">
        <f>IF('исход данные ЭЭ'!H9="да",2,0)</f>
        <v>0</v>
      </c>
      <c r="I10" s="70">
        <f>IF('исход данные ЭЭ'!I9=LARGE('исход данные ЭЭ'!I$4:I$131,1),10,IF('исход данные ЭЭ'!I9=LARGE('исход данные ЭЭ'!I$4:I$131,2),8,IF('исход данные ЭЭ'!I9=LARGE('исход данные ЭЭ'!I$4:I$131,3),6,0)))</f>
        <v>0</v>
      </c>
      <c r="J10" s="34">
        <f>IF('исход данные ЭЭ'!J9="да",3,0)</f>
        <v>3</v>
      </c>
      <c r="K10" s="34">
        <f>IF('исход данные ЭЭ'!K9="нет",0,IF('исход данные ЭЭ'!K9="да",5))</f>
        <v>0</v>
      </c>
      <c r="L10" s="71">
        <f t="shared" si="0"/>
        <v>22</v>
      </c>
      <c r="M10" s="107">
        <f t="shared" si="1"/>
        <v>22</v>
      </c>
      <c r="N10" s="72">
        <f t="shared" si="2"/>
        <v>4</v>
      </c>
    </row>
    <row r="11" spans="1:14" ht="22.5" x14ac:dyDescent="0.2">
      <c r="A11" s="58">
        <f t="shared" si="3"/>
        <v>7</v>
      </c>
      <c r="B11" s="17" t="s">
        <v>26</v>
      </c>
      <c r="C11" s="17"/>
      <c r="D11" s="34"/>
      <c r="E11" s="34">
        <v>4</v>
      </c>
      <c r="F11" s="34">
        <f>IF(AND('исход данные ЭЭ'!F10&gt;=0,'исход данные ЭЭ'!F10&lt;5%),10,IF(AND('исход данные ЭЭ'!F10&gt;=5%,'исход данные ЭЭ'!F10&lt;10%),8,IF(AND('исход данные ЭЭ'!F10&gt;=10%,'исход данные ЭЭ'!F10&lt;15%),6,IF(AND('исход данные ЭЭ'!F10&gt;=15%,'исход данные ЭЭ'!F10&lt;20%),4,IF('исход данные ЭЭ'!F10&gt;=20%,0)))))</f>
        <v>4</v>
      </c>
      <c r="G11" s="34">
        <f>IF('исход данные ЭЭ'!G10="Нет",0,IF('исход данные ЭЭ'!G10="да",3,IF('исход данные ЭЭ'!G10="на стадии",2)))</f>
        <v>3</v>
      </c>
      <c r="H11" s="34">
        <f>IF('исход данные ЭЭ'!H10="да",2,0)</f>
        <v>0</v>
      </c>
      <c r="I11" s="70">
        <f>IF('исход данные ЭЭ'!I10=LARGE('исход данные ЭЭ'!I$4:I$131,1),10,IF('исход данные ЭЭ'!I10=LARGE('исход данные ЭЭ'!I$4:I$131,2),8,IF('исход данные ЭЭ'!I10=LARGE('исход данные ЭЭ'!I$4:I$131,3),6,0)))</f>
        <v>10</v>
      </c>
      <c r="J11" s="34">
        <f>IF('исход данные ЭЭ'!J10="да",3,0)</f>
        <v>3</v>
      </c>
      <c r="K11" s="34">
        <f>IF('исход данные ЭЭ'!K10="нет",0,IF('исход данные ЭЭ'!K10="да",5))</f>
        <v>0</v>
      </c>
      <c r="L11" s="71">
        <f t="shared" si="0"/>
        <v>24</v>
      </c>
      <c r="M11" s="107">
        <f t="shared" si="1"/>
        <v>24</v>
      </c>
      <c r="N11" s="72">
        <f t="shared" si="2"/>
        <v>2</v>
      </c>
    </row>
    <row r="12" spans="1:14" ht="22.5" x14ac:dyDescent="0.2">
      <c r="A12" s="58">
        <f t="shared" si="3"/>
        <v>8</v>
      </c>
      <c r="B12" s="17" t="s">
        <v>27</v>
      </c>
      <c r="C12" s="17"/>
      <c r="D12" s="34"/>
      <c r="E12" s="34">
        <v>3</v>
      </c>
      <c r="F12" s="34">
        <f>IF(AND('исход данные ЭЭ'!F11&gt;=0,'исход данные ЭЭ'!F11&lt;5%),10,IF(AND('исход данные ЭЭ'!F11&gt;=5%,'исход данные ЭЭ'!F11&lt;10%),8,IF(AND('исход данные ЭЭ'!F11&gt;=10%,'исход данные ЭЭ'!F11&lt;15%),6,IF(AND('исход данные ЭЭ'!F11&gt;=15%,'исход данные ЭЭ'!F11&lt;20%),4,IF('исход данные ЭЭ'!F11&gt;=20%,0)))))</f>
        <v>8</v>
      </c>
      <c r="G12" s="34">
        <f>IF('исход данные ЭЭ'!G11="Нет",0,IF('исход данные ЭЭ'!G11="да",3,IF('исход данные ЭЭ'!G11="на стадии",2)))</f>
        <v>0</v>
      </c>
      <c r="H12" s="34">
        <f>IF('исход данные ЭЭ'!H11="да",2,0)</f>
        <v>0</v>
      </c>
      <c r="I12" s="70">
        <f>IF('исход данные ЭЭ'!I11=LARGE('исход данные ЭЭ'!I$4:I$131,1),10,IF('исход данные ЭЭ'!I11=LARGE('исход данные ЭЭ'!I$4:I$131,2),8,IF('исход данные ЭЭ'!I11=LARGE('исход данные ЭЭ'!I$4:I$131,3),6,0)))</f>
        <v>0</v>
      </c>
      <c r="J12" s="34">
        <f>IF('исход данные ЭЭ'!J11="да",3,0)</f>
        <v>3</v>
      </c>
      <c r="K12" s="34">
        <f>IF('исход данные ЭЭ'!K11="нет",0,IF('исход данные ЭЭ'!K11="да",5))</f>
        <v>0</v>
      </c>
      <c r="L12" s="71">
        <f t="shared" si="0"/>
        <v>14</v>
      </c>
      <c r="M12" s="107">
        <f t="shared" si="1"/>
        <v>14</v>
      </c>
      <c r="N12" s="72">
        <f t="shared" si="2"/>
        <v>12</v>
      </c>
    </row>
    <row r="13" spans="1:14" ht="22.5" x14ac:dyDescent="0.2">
      <c r="A13" s="58">
        <f t="shared" si="3"/>
        <v>9</v>
      </c>
      <c r="B13" s="17" t="s">
        <v>28</v>
      </c>
      <c r="C13" s="17"/>
      <c r="D13" s="34"/>
      <c r="E13" s="34">
        <v>9</v>
      </c>
      <c r="F13" s="34">
        <f>IF(AND('исход данные ЭЭ'!F12&gt;=0,'исход данные ЭЭ'!F12&lt;5%),10,IF(AND('исход данные ЭЭ'!F12&gt;=5%,'исход данные ЭЭ'!F12&lt;10%),8,IF(AND('исход данные ЭЭ'!F12&gt;=10%,'исход данные ЭЭ'!F12&lt;15%),6,IF(AND('исход данные ЭЭ'!F12&gt;=15%,'исход данные ЭЭ'!F12&lt;20%),4,IF('исход данные ЭЭ'!F12&gt;=20%,0)))))</f>
        <v>6</v>
      </c>
      <c r="G13" s="34">
        <f>IF('исход данные ЭЭ'!G12="Нет",0,IF('исход данные ЭЭ'!G12="да",3,IF('исход данные ЭЭ'!G12="на стадии",2)))</f>
        <v>0</v>
      </c>
      <c r="H13" s="34">
        <f>IF('исход данные ЭЭ'!H12="да",2,0)</f>
        <v>0</v>
      </c>
      <c r="I13" s="70">
        <f>IF('исход данные ЭЭ'!I12=LARGE('исход данные ЭЭ'!I$4:I$131,1),10,IF('исход данные ЭЭ'!I12=LARGE('исход данные ЭЭ'!I$4:I$131,2),8,IF('исход данные ЭЭ'!I12=LARGE('исход данные ЭЭ'!I$4:I$131,3),6,0)))</f>
        <v>0</v>
      </c>
      <c r="J13" s="34">
        <f>IF('исход данные ЭЭ'!J12="да",3,0)</f>
        <v>3</v>
      </c>
      <c r="K13" s="34">
        <f>IF('исход данные ЭЭ'!K12="нет",0,IF('исход данные ЭЭ'!K12="да",5))</f>
        <v>0</v>
      </c>
      <c r="L13" s="71">
        <f t="shared" si="0"/>
        <v>18</v>
      </c>
      <c r="M13" s="107">
        <f t="shared" si="1"/>
        <v>18</v>
      </c>
      <c r="N13" s="72">
        <f t="shared" si="2"/>
        <v>8</v>
      </c>
    </row>
    <row r="14" spans="1:14" ht="33.75" x14ac:dyDescent="0.2">
      <c r="A14" s="58">
        <f t="shared" si="3"/>
        <v>10</v>
      </c>
      <c r="B14" s="17" t="s">
        <v>30</v>
      </c>
      <c r="C14" s="17"/>
      <c r="D14" s="34"/>
      <c r="E14" s="34">
        <v>4</v>
      </c>
      <c r="F14" s="34">
        <f>IF(AND('исход данные ЭЭ'!F13&gt;=0,'исход данные ЭЭ'!F13&lt;5%),10,IF(AND('исход данные ЭЭ'!F13&gt;=5%,'исход данные ЭЭ'!F13&lt;10%),8,IF(AND('исход данные ЭЭ'!F13&gt;=10%,'исход данные ЭЭ'!F13&lt;15%),6,IF(AND('исход данные ЭЭ'!F13&gt;=15%,'исход данные ЭЭ'!F13&lt;20%),4,IF('исход данные ЭЭ'!F13&gt;=20%,0)))))</f>
        <v>8</v>
      </c>
      <c r="G14" s="34">
        <f>IF('исход данные ЭЭ'!G13="Нет",0,IF('исход данные ЭЭ'!G13="да",3,IF('исход данные ЭЭ'!G13="на стадии",2)))</f>
        <v>3</v>
      </c>
      <c r="H14" s="34">
        <f>IF('исход данные ЭЭ'!H13="да",2,0)</f>
        <v>0</v>
      </c>
      <c r="I14" s="70">
        <f>IF('исход данные ЭЭ'!I13=LARGE('исход данные ЭЭ'!I$4:I$131,1),10,IF('исход данные ЭЭ'!I13=LARGE('исход данные ЭЭ'!I$4:I$131,2),8,IF('исход данные ЭЭ'!I13=LARGE('исход данные ЭЭ'!I$4:I$131,3),6,0)))</f>
        <v>0</v>
      </c>
      <c r="J14" s="34">
        <f>IF('исход данные ЭЭ'!J13="да",3,0)</f>
        <v>3</v>
      </c>
      <c r="K14" s="34">
        <f>IF('исход данные ЭЭ'!K13="нет",0,IF('исход данные ЭЭ'!K13="да",5))</f>
        <v>0</v>
      </c>
      <c r="L14" s="71">
        <f t="shared" si="0"/>
        <v>18</v>
      </c>
      <c r="M14" s="107">
        <f t="shared" si="1"/>
        <v>18</v>
      </c>
      <c r="N14" s="72">
        <f t="shared" si="2"/>
        <v>8</v>
      </c>
    </row>
    <row r="15" spans="1:14" ht="22.5" x14ac:dyDescent="0.2">
      <c r="A15" s="58">
        <f t="shared" si="3"/>
        <v>11</v>
      </c>
      <c r="B15" s="17" t="s">
        <v>31</v>
      </c>
      <c r="C15" s="17"/>
      <c r="D15" s="34"/>
      <c r="E15" s="34">
        <v>4</v>
      </c>
      <c r="F15" s="34">
        <f>IF(AND('исход данные ЭЭ'!F14&gt;=0,'исход данные ЭЭ'!F14&lt;5%),10,IF(AND('исход данные ЭЭ'!F14&gt;=5%,'исход данные ЭЭ'!F14&lt;10%),8,IF(AND('исход данные ЭЭ'!F14&gt;=10%,'исход данные ЭЭ'!F14&lt;15%),6,IF(AND('исход данные ЭЭ'!F14&gt;=15%,'исход данные ЭЭ'!F14&lt;20%),4,IF('исход данные ЭЭ'!F14&gt;=20%,0)))))</f>
        <v>8</v>
      </c>
      <c r="G15" s="34">
        <f>IF('исход данные ЭЭ'!G14="Нет",0,IF('исход данные ЭЭ'!G14="да",3,IF('исход данные ЭЭ'!G14="на стадии",2)))</f>
        <v>0</v>
      </c>
      <c r="H15" s="34">
        <f>IF('исход данные ЭЭ'!H14="да",2,0)</f>
        <v>0</v>
      </c>
      <c r="I15" s="70">
        <f>IF('исход данные ЭЭ'!I14=LARGE('исход данные ЭЭ'!I$4:I$131,1),10,IF('исход данные ЭЭ'!I14=LARGE('исход данные ЭЭ'!I$4:I$131,2),8,IF('исход данные ЭЭ'!I14=LARGE('исход данные ЭЭ'!I$4:I$131,3),6,0)))</f>
        <v>0</v>
      </c>
      <c r="J15" s="34">
        <f>IF('исход данные ЭЭ'!J14="да",3,0)</f>
        <v>3</v>
      </c>
      <c r="K15" s="34">
        <f>IF('исход данные ЭЭ'!K14="нет",0,IF('исход данные ЭЭ'!K14="да",5))</f>
        <v>0</v>
      </c>
      <c r="L15" s="71">
        <f t="shared" si="0"/>
        <v>15</v>
      </c>
      <c r="M15" s="107">
        <f t="shared" si="1"/>
        <v>15</v>
      </c>
      <c r="N15" s="72">
        <f t="shared" si="2"/>
        <v>11</v>
      </c>
    </row>
    <row r="16" spans="1:14" ht="22.5" x14ac:dyDescent="0.2">
      <c r="A16" s="58">
        <f t="shared" si="3"/>
        <v>12</v>
      </c>
      <c r="B16" s="17" t="s">
        <v>32</v>
      </c>
      <c r="C16" s="17"/>
      <c r="D16" s="34"/>
      <c r="E16" s="34" t="s">
        <v>269</v>
      </c>
      <c r="F16" s="34">
        <f>IF(AND('исход данные ЭЭ'!F15&gt;=0,'исход данные ЭЭ'!F15&lt;5%),10,IF(AND('исход данные ЭЭ'!F15&gt;=5%,'исход данные ЭЭ'!F15&lt;10%),8,IF(AND('исход данные ЭЭ'!F15&gt;=10%,'исход данные ЭЭ'!F15&lt;15%),6,IF(AND('исход данные ЭЭ'!F15&gt;=15%,'исход данные ЭЭ'!F15&lt;20%),4,IF('исход данные ЭЭ'!F15&gt;=20%,0)))))</f>
        <v>8</v>
      </c>
      <c r="G16" s="34">
        <f>IF('исход данные ЭЭ'!G15="Нет",0,IF('исход данные ЭЭ'!G15="да",3,IF('исход данные ЭЭ'!G15="на стадии",2)))</f>
        <v>0</v>
      </c>
      <c r="H16" s="34">
        <f>IF('исход данные ЭЭ'!H15="да",2,0)</f>
        <v>0</v>
      </c>
      <c r="I16" s="70">
        <f>IF('исход данные ЭЭ'!I15=LARGE('исход данные ЭЭ'!I$4:I$131,1),10,IF('исход данные ЭЭ'!I15=LARGE('исход данные ЭЭ'!I$4:I$131,2),8,IF('исход данные ЭЭ'!I15=LARGE('исход данные ЭЭ'!I$4:I$131,3),6,0)))</f>
        <v>0</v>
      </c>
      <c r="J16" s="34">
        <f>IF('исход данные ЭЭ'!J15="да",3,0)</f>
        <v>3</v>
      </c>
      <c r="K16" s="34">
        <f>IF('исход данные ЭЭ'!K15="нет",0,IF('исход данные ЭЭ'!K15="да",5))</f>
        <v>0</v>
      </c>
      <c r="L16" s="71" t="str">
        <f t="shared" si="0"/>
        <v>не участвует в конкурсе</v>
      </c>
      <c r="M16" s="107">
        <f t="shared" si="1"/>
        <v>0</v>
      </c>
      <c r="N16" s="72">
        <f t="shared" si="2"/>
        <v>20</v>
      </c>
    </row>
    <row r="17" spans="1:14" ht="33.75" x14ac:dyDescent="0.2">
      <c r="A17" s="58">
        <f t="shared" si="3"/>
        <v>13</v>
      </c>
      <c r="B17" s="17" t="s">
        <v>33</v>
      </c>
      <c r="C17" s="17"/>
      <c r="D17" s="34"/>
      <c r="E17" s="34">
        <v>2</v>
      </c>
      <c r="F17" s="34">
        <f>IF(AND('исход данные ЭЭ'!F16&gt;=0,'исход данные ЭЭ'!F16&lt;5%),10,IF(AND('исход данные ЭЭ'!F16&gt;=5%,'исход данные ЭЭ'!F16&lt;10%),8,IF(AND('исход данные ЭЭ'!F16&gt;=10%,'исход данные ЭЭ'!F16&lt;15%),6,IF(AND('исход данные ЭЭ'!F16&gt;=15%,'исход данные ЭЭ'!F16&lt;20%),4,IF('исход данные ЭЭ'!F16&gt;=20%,0)))))</f>
        <v>10</v>
      </c>
      <c r="G17" s="34">
        <f>IF('исход данные ЭЭ'!G16="Нет",0,IF('исход данные ЭЭ'!G16="да",3,IF('исход данные ЭЭ'!G16="на стадии",2)))</f>
        <v>0</v>
      </c>
      <c r="H17" s="34">
        <f>IF('исход данные ЭЭ'!H16="да",2,0)</f>
        <v>0</v>
      </c>
      <c r="I17" s="70">
        <f>IF('исход данные ЭЭ'!I16=LARGE('исход данные ЭЭ'!I$4:I$131,1),10,IF('исход данные ЭЭ'!I16=LARGE('исход данные ЭЭ'!I$4:I$131,2),8,IF('исход данные ЭЭ'!I16=LARGE('исход данные ЭЭ'!I$4:I$131,3),6,0)))</f>
        <v>0</v>
      </c>
      <c r="J17" s="34">
        <f>IF('исход данные ЭЭ'!J16="да",3,0)</f>
        <v>3</v>
      </c>
      <c r="K17" s="34">
        <f>IF('исход данные ЭЭ'!K16="нет",0,IF('исход данные ЭЭ'!K16="да",5))</f>
        <v>0</v>
      </c>
      <c r="L17" s="71">
        <f t="shared" si="0"/>
        <v>15</v>
      </c>
      <c r="M17" s="107">
        <f t="shared" si="1"/>
        <v>15</v>
      </c>
      <c r="N17" s="72">
        <f t="shared" si="2"/>
        <v>11</v>
      </c>
    </row>
    <row r="18" spans="1:14" ht="22.5" x14ac:dyDescent="0.2">
      <c r="A18" s="58">
        <f t="shared" si="3"/>
        <v>14</v>
      </c>
      <c r="B18" s="17" t="s">
        <v>34</v>
      </c>
      <c r="C18" s="17"/>
      <c r="D18" s="34"/>
      <c r="E18" s="34">
        <v>2</v>
      </c>
      <c r="F18" s="34">
        <f>IF(AND('исход данные ЭЭ'!F17&gt;=0,'исход данные ЭЭ'!F17&lt;5%),10,IF(AND('исход данные ЭЭ'!F17&gt;=5%,'исход данные ЭЭ'!F17&lt;10%),8,IF(AND('исход данные ЭЭ'!F17&gt;=10%,'исход данные ЭЭ'!F17&lt;15%),6,IF(AND('исход данные ЭЭ'!F17&gt;=15%,'исход данные ЭЭ'!F17&lt;20%),4,IF('исход данные ЭЭ'!F17&gt;=20%,0)))))</f>
        <v>10</v>
      </c>
      <c r="G18" s="34">
        <f>IF('исход данные ЭЭ'!G17="Нет",0,IF('исход данные ЭЭ'!G17="да",3,IF('исход данные ЭЭ'!G17="на стадии",2)))</f>
        <v>0</v>
      </c>
      <c r="H18" s="34">
        <f>IF('исход данные ЭЭ'!H17="да",2,0)</f>
        <v>0</v>
      </c>
      <c r="I18" s="70">
        <f>IF('исход данные ЭЭ'!I17=LARGE('исход данные ЭЭ'!I$4:I$131,1),10,IF('исход данные ЭЭ'!I17=LARGE('исход данные ЭЭ'!I$4:I$131,2),8,IF('исход данные ЭЭ'!I17=LARGE('исход данные ЭЭ'!I$4:I$131,3),6,0)))</f>
        <v>0</v>
      </c>
      <c r="J18" s="34">
        <f>IF('исход данные ЭЭ'!J17="да",3,0)</f>
        <v>3</v>
      </c>
      <c r="K18" s="34">
        <f>IF('исход данные ЭЭ'!K17="нет",0,IF('исход данные ЭЭ'!K17="да",5))</f>
        <v>0</v>
      </c>
      <c r="L18" s="71">
        <f t="shared" si="0"/>
        <v>15</v>
      </c>
      <c r="M18" s="107">
        <f t="shared" si="1"/>
        <v>15</v>
      </c>
      <c r="N18" s="72">
        <f t="shared" si="2"/>
        <v>11</v>
      </c>
    </row>
    <row r="19" spans="1:14" ht="22.5" x14ac:dyDescent="0.2">
      <c r="A19" s="58">
        <f t="shared" si="3"/>
        <v>15</v>
      </c>
      <c r="B19" s="17" t="s">
        <v>35</v>
      </c>
      <c r="C19" s="17"/>
      <c r="D19" s="34"/>
      <c r="E19" s="34">
        <v>2</v>
      </c>
      <c r="F19" s="34">
        <f>IF(AND('исход данные ЭЭ'!F18&gt;=0,'исход данные ЭЭ'!F18&lt;5%),10,IF(AND('исход данные ЭЭ'!F18&gt;=5%,'исход данные ЭЭ'!F18&lt;10%),8,IF(AND('исход данные ЭЭ'!F18&gt;=10%,'исход данные ЭЭ'!F18&lt;15%),6,IF(AND('исход данные ЭЭ'!F18&gt;=15%,'исход данные ЭЭ'!F18&lt;20%),4,IF('исход данные ЭЭ'!F18&gt;=20%,0)))))</f>
        <v>10</v>
      </c>
      <c r="G19" s="34">
        <f>IF('исход данные ЭЭ'!G18="Нет",0,IF('исход данные ЭЭ'!G18="да",3,IF('исход данные ЭЭ'!G18="на стадии",2)))</f>
        <v>0</v>
      </c>
      <c r="H19" s="34">
        <f>IF('исход данные ЭЭ'!H18="да",2,0)</f>
        <v>0</v>
      </c>
      <c r="I19" s="70">
        <f>IF('исход данные ЭЭ'!I18=LARGE('исход данные ЭЭ'!I$4:I$131,1),10,IF('исход данные ЭЭ'!I18=LARGE('исход данные ЭЭ'!I$4:I$131,2),8,IF('исход данные ЭЭ'!I18=LARGE('исход данные ЭЭ'!I$4:I$131,3),6,0)))</f>
        <v>0</v>
      </c>
      <c r="J19" s="34">
        <f>IF('исход данные ЭЭ'!J18="да",3,0)</f>
        <v>3</v>
      </c>
      <c r="K19" s="34">
        <f>IF('исход данные ЭЭ'!K18="нет",0,IF('исход данные ЭЭ'!K18="да",5))</f>
        <v>0</v>
      </c>
      <c r="L19" s="71">
        <f t="shared" si="0"/>
        <v>15</v>
      </c>
      <c r="M19" s="107">
        <f t="shared" si="1"/>
        <v>15</v>
      </c>
      <c r="N19" s="72">
        <f t="shared" si="2"/>
        <v>11</v>
      </c>
    </row>
    <row r="20" spans="1:14" ht="22.5" x14ac:dyDescent="0.2">
      <c r="A20" s="58">
        <f t="shared" si="3"/>
        <v>16</v>
      </c>
      <c r="B20" s="17" t="s">
        <v>36</v>
      </c>
      <c r="C20" s="17"/>
      <c r="D20" s="34"/>
      <c r="E20" s="34" t="s">
        <v>269</v>
      </c>
      <c r="F20" s="34">
        <f>IF(AND('исход данные ЭЭ'!F19&gt;=0,'исход данные ЭЭ'!F19&lt;5%),10,IF(AND('исход данные ЭЭ'!F19&gt;=5%,'исход данные ЭЭ'!F19&lt;10%),8,IF(AND('исход данные ЭЭ'!F19&gt;=10%,'исход данные ЭЭ'!F19&lt;15%),6,IF(AND('исход данные ЭЭ'!F19&gt;=15%,'исход данные ЭЭ'!F19&lt;20%),4,IF('исход данные ЭЭ'!F19&gt;=20%,0)))))</f>
        <v>8</v>
      </c>
      <c r="G20" s="34">
        <f>IF('исход данные ЭЭ'!G19="Нет",0,IF('исход данные ЭЭ'!G19="да",3,IF('исход данные ЭЭ'!G19="на стадии",2)))</f>
        <v>0</v>
      </c>
      <c r="H20" s="34">
        <f>IF('исход данные ЭЭ'!H19="да",2,0)</f>
        <v>0</v>
      </c>
      <c r="I20" s="70">
        <f>IF('исход данные ЭЭ'!I19=LARGE('исход данные ЭЭ'!I$4:I$131,1),10,IF('исход данные ЭЭ'!I19=LARGE('исход данные ЭЭ'!I$4:I$131,2),8,IF('исход данные ЭЭ'!I19=LARGE('исход данные ЭЭ'!I$4:I$131,3),6,0)))</f>
        <v>0</v>
      </c>
      <c r="J20" s="34">
        <f>IF('исход данные ЭЭ'!J19="да",3,0)</f>
        <v>3</v>
      </c>
      <c r="K20" s="34">
        <f>IF('исход данные ЭЭ'!K19="нет",0,IF('исход данные ЭЭ'!K19="да",5))</f>
        <v>0</v>
      </c>
      <c r="L20" s="71" t="str">
        <f t="shared" si="0"/>
        <v>не участвует в конкурсе</v>
      </c>
      <c r="M20" s="107">
        <f t="shared" si="1"/>
        <v>0</v>
      </c>
      <c r="N20" s="72">
        <f t="shared" si="2"/>
        <v>20</v>
      </c>
    </row>
    <row r="21" spans="1:14" ht="22.5" x14ac:dyDescent="0.2">
      <c r="A21" s="58">
        <f t="shared" si="3"/>
        <v>17</v>
      </c>
      <c r="B21" s="17" t="s">
        <v>37</v>
      </c>
      <c r="C21" s="17"/>
      <c r="D21" s="34"/>
      <c r="E21" s="34">
        <v>4</v>
      </c>
      <c r="F21" s="34">
        <f>IF(AND('исход данные ЭЭ'!F20&gt;=0,'исход данные ЭЭ'!F20&lt;5%),10,IF(AND('исход данные ЭЭ'!F20&gt;=5%,'исход данные ЭЭ'!F20&lt;10%),8,IF(AND('исход данные ЭЭ'!F20&gt;=10%,'исход данные ЭЭ'!F20&lt;15%),6,IF(AND('исход данные ЭЭ'!F20&gt;=15%,'исход данные ЭЭ'!F20&lt;20%),4,IF('исход данные ЭЭ'!F20&gt;=20%,0)))))</f>
        <v>10</v>
      </c>
      <c r="G21" s="34">
        <f>IF('исход данные ЭЭ'!G20="Нет",0,IF('исход данные ЭЭ'!G20="да",3,IF('исход данные ЭЭ'!G20="на стадии",2)))</f>
        <v>0</v>
      </c>
      <c r="H21" s="34">
        <f>IF('исход данные ЭЭ'!H20="да",2,0)</f>
        <v>0</v>
      </c>
      <c r="I21" s="70">
        <f>IF('исход данные ЭЭ'!I20=LARGE('исход данные ЭЭ'!I$4:I$131,1),10,IF('исход данные ЭЭ'!I20=LARGE('исход данные ЭЭ'!I$4:I$131,2),8,IF('исход данные ЭЭ'!I20=LARGE('исход данные ЭЭ'!I$4:I$131,3),6,0)))</f>
        <v>0</v>
      </c>
      <c r="J21" s="34">
        <f>IF('исход данные ЭЭ'!J20="да",3,0)</f>
        <v>3</v>
      </c>
      <c r="K21" s="34">
        <f>IF('исход данные ЭЭ'!K20="нет",0,IF('исход данные ЭЭ'!K20="да",5))</f>
        <v>0</v>
      </c>
      <c r="L21" s="71">
        <f t="shared" si="0"/>
        <v>17</v>
      </c>
      <c r="M21" s="107">
        <f t="shared" si="1"/>
        <v>17</v>
      </c>
      <c r="N21" s="72">
        <f t="shared" si="2"/>
        <v>9</v>
      </c>
    </row>
    <row r="22" spans="1:14" ht="22.5" x14ac:dyDescent="0.2">
      <c r="A22" s="58">
        <f t="shared" si="3"/>
        <v>18</v>
      </c>
      <c r="B22" s="17" t="s">
        <v>38</v>
      </c>
      <c r="C22" s="17"/>
      <c r="D22" s="34"/>
      <c r="E22" s="34" t="s">
        <v>269</v>
      </c>
      <c r="F22" s="34">
        <f>IF(AND('исход данные ЭЭ'!F21&gt;=0,'исход данные ЭЭ'!F21&lt;5%),10,IF(AND('исход данные ЭЭ'!F21&gt;=5%,'исход данные ЭЭ'!F21&lt;10%),8,IF(AND('исход данные ЭЭ'!F21&gt;=10%,'исход данные ЭЭ'!F21&lt;15%),6,IF(AND('исход данные ЭЭ'!F21&gt;=15%,'исход данные ЭЭ'!F21&lt;20%),4,IF('исход данные ЭЭ'!F21&gt;=20%,0)))))</f>
        <v>4</v>
      </c>
      <c r="G22" s="34">
        <f>IF('исход данные ЭЭ'!G21="Нет",0,IF('исход данные ЭЭ'!G21="да",3,IF('исход данные ЭЭ'!G21="на стадии",2)))</f>
        <v>0</v>
      </c>
      <c r="H22" s="34">
        <f>IF('исход данные ЭЭ'!H21="да",2,0)</f>
        <v>0</v>
      </c>
      <c r="I22" s="70">
        <f>IF('исход данные ЭЭ'!I21=LARGE('исход данные ЭЭ'!I$4:I$131,1),10,IF('исход данные ЭЭ'!I21=LARGE('исход данные ЭЭ'!I$4:I$131,2),8,IF('исход данные ЭЭ'!I21=LARGE('исход данные ЭЭ'!I$4:I$131,3),6,0)))</f>
        <v>0</v>
      </c>
      <c r="J22" s="34">
        <f>IF('исход данные ЭЭ'!J21="да",3,0)</f>
        <v>3</v>
      </c>
      <c r="K22" s="34">
        <f>IF('исход данные ЭЭ'!K21="нет",0,IF('исход данные ЭЭ'!K21="да",5))</f>
        <v>0</v>
      </c>
      <c r="L22" s="71" t="str">
        <f t="shared" si="0"/>
        <v>не участвует в конкурсе</v>
      </c>
      <c r="M22" s="107">
        <f t="shared" si="1"/>
        <v>0</v>
      </c>
      <c r="N22" s="72">
        <f t="shared" si="2"/>
        <v>20</v>
      </c>
    </row>
    <row r="23" spans="1:14" ht="22.5" x14ac:dyDescent="0.2">
      <c r="A23" s="58">
        <f t="shared" si="3"/>
        <v>19</v>
      </c>
      <c r="B23" s="17" t="s">
        <v>39</v>
      </c>
      <c r="C23" s="17"/>
      <c r="D23" s="34"/>
      <c r="E23" s="34">
        <v>9</v>
      </c>
      <c r="F23" s="34">
        <f>IF(AND('исход данные ЭЭ'!F22&gt;=0,'исход данные ЭЭ'!F22&lt;5%),10,IF(AND('исход данные ЭЭ'!F22&gt;=5%,'исход данные ЭЭ'!F22&lt;10%),8,IF(AND('исход данные ЭЭ'!F22&gt;=10%,'исход данные ЭЭ'!F22&lt;15%),6,IF(AND('исход данные ЭЭ'!F22&gt;=15%,'исход данные ЭЭ'!F22&lt;20%),4,IF('исход данные ЭЭ'!F22&gt;=20%,0)))))</f>
        <v>4</v>
      </c>
      <c r="G23" s="34">
        <f>IF('исход данные ЭЭ'!G22="Нет",0,IF('исход данные ЭЭ'!G22="да",3,IF('исход данные ЭЭ'!G22="на стадии",2)))</f>
        <v>0</v>
      </c>
      <c r="H23" s="34">
        <f>IF('исход данные ЭЭ'!H22="да",2,0)</f>
        <v>0</v>
      </c>
      <c r="I23" s="70">
        <f>IF('исход данные ЭЭ'!I22=LARGE('исход данные ЭЭ'!I$4:I$131,1),10,IF('исход данные ЭЭ'!I22=LARGE('исход данные ЭЭ'!I$4:I$131,2),8,IF('исход данные ЭЭ'!I22=LARGE('исход данные ЭЭ'!I$4:I$131,3),6,0)))</f>
        <v>0</v>
      </c>
      <c r="J23" s="34">
        <f>IF('исход данные ЭЭ'!J22="да",3,0)</f>
        <v>3</v>
      </c>
      <c r="K23" s="34">
        <f>IF('исход данные ЭЭ'!K22="нет",0,IF('исход данные ЭЭ'!K22="да",5))</f>
        <v>0</v>
      </c>
      <c r="L23" s="71">
        <f t="shared" si="0"/>
        <v>16</v>
      </c>
      <c r="M23" s="107">
        <f t="shared" si="1"/>
        <v>16</v>
      </c>
      <c r="N23" s="72">
        <f t="shared" si="2"/>
        <v>10</v>
      </c>
    </row>
    <row r="24" spans="1:14" ht="22.5" x14ac:dyDescent="0.2">
      <c r="A24" s="58">
        <f t="shared" si="3"/>
        <v>20</v>
      </c>
      <c r="B24" s="17" t="s">
        <v>40</v>
      </c>
      <c r="C24" s="17"/>
      <c r="D24" s="34"/>
      <c r="E24" s="34" t="s">
        <v>269</v>
      </c>
      <c r="F24" s="34">
        <f>IF(AND('исход данные ЭЭ'!F23&gt;=0,'исход данные ЭЭ'!F23&lt;5%),10,IF(AND('исход данные ЭЭ'!F23&gt;=5%,'исход данные ЭЭ'!F23&lt;10%),8,IF(AND('исход данные ЭЭ'!F23&gt;=10%,'исход данные ЭЭ'!F23&lt;15%),6,IF(AND('исход данные ЭЭ'!F23&gt;=15%,'исход данные ЭЭ'!F23&lt;20%),4,IF('исход данные ЭЭ'!F23&gt;=20%,0)))))</f>
        <v>10</v>
      </c>
      <c r="G24" s="34">
        <f>IF('исход данные ЭЭ'!G23="Нет",0,IF('исход данные ЭЭ'!G23="да",3,IF('исход данные ЭЭ'!G23="на стадии",2)))</f>
        <v>3</v>
      </c>
      <c r="H24" s="34">
        <f>IF('исход данные ЭЭ'!H23="да",2,0)</f>
        <v>0</v>
      </c>
      <c r="I24" s="70">
        <f>IF('исход данные ЭЭ'!I23=LARGE('исход данные ЭЭ'!I$4:I$131,1),10,IF('исход данные ЭЭ'!I23=LARGE('исход данные ЭЭ'!I$4:I$131,2),8,IF('исход данные ЭЭ'!I23=LARGE('исход данные ЭЭ'!I$4:I$131,3),6,0)))</f>
        <v>0</v>
      </c>
      <c r="J24" s="34">
        <f>IF('исход данные ЭЭ'!J23="да",3,0)</f>
        <v>3</v>
      </c>
      <c r="K24" s="34">
        <f>IF('исход данные ЭЭ'!K23="нет",0,IF('исход данные ЭЭ'!K23="да",5))</f>
        <v>0</v>
      </c>
      <c r="L24" s="71" t="str">
        <f t="shared" si="0"/>
        <v>не участвует в конкурсе</v>
      </c>
      <c r="M24" s="107">
        <f t="shared" si="1"/>
        <v>0</v>
      </c>
      <c r="N24" s="72">
        <f t="shared" si="2"/>
        <v>20</v>
      </c>
    </row>
    <row r="25" spans="1:14" ht="22.5" x14ac:dyDescent="0.2">
      <c r="A25" s="58">
        <f t="shared" si="3"/>
        <v>21</v>
      </c>
      <c r="B25" s="17" t="s">
        <v>41</v>
      </c>
      <c r="C25" s="17"/>
      <c r="D25" s="34"/>
      <c r="E25" s="34">
        <v>4</v>
      </c>
      <c r="F25" s="34">
        <f>IF(AND('исход данные ЭЭ'!F24&gt;=0,'исход данные ЭЭ'!F24&lt;5%),10,IF(AND('исход данные ЭЭ'!F24&gt;=5%,'исход данные ЭЭ'!F24&lt;10%),8,IF(AND('исход данные ЭЭ'!F24&gt;=10%,'исход данные ЭЭ'!F24&lt;15%),6,IF(AND('исход данные ЭЭ'!F24&gt;=15%,'исход данные ЭЭ'!F24&lt;20%),4,IF('исход данные ЭЭ'!F24&gt;=20%,0)))))</f>
        <v>8</v>
      </c>
      <c r="G25" s="34">
        <f>IF('исход данные ЭЭ'!G24="Нет",0,IF('исход данные ЭЭ'!G24="да",3,IF('исход данные ЭЭ'!G24="на стадии",2)))</f>
        <v>0</v>
      </c>
      <c r="H25" s="34">
        <f>IF('исход данные ЭЭ'!H24="да",2,0)</f>
        <v>0</v>
      </c>
      <c r="I25" s="70">
        <f>IF('исход данные ЭЭ'!I24=LARGE('исход данные ЭЭ'!I$4:I$131,1),10,IF('исход данные ЭЭ'!I24=LARGE('исход данные ЭЭ'!I$4:I$131,2),8,IF('исход данные ЭЭ'!I24=LARGE('исход данные ЭЭ'!I$4:I$131,3),6,0)))</f>
        <v>0</v>
      </c>
      <c r="J25" s="34">
        <f>IF('исход данные ЭЭ'!J24="да",3,0)</f>
        <v>3</v>
      </c>
      <c r="K25" s="34">
        <f>IF('исход данные ЭЭ'!K24="нет",0,IF('исход данные ЭЭ'!K24="да",5))</f>
        <v>0</v>
      </c>
      <c r="L25" s="71">
        <f t="shared" si="0"/>
        <v>15</v>
      </c>
      <c r="M25" s="107">
        <f t="shared" si="1"/>
        <v>15</v>
      </c>
      <c r="N25" s="72">
        <f t="shared" si="2"/>
        <v>11</v>
      </c>
    </row>
    <row r="26" spans="1:14" ht="22.5" x14ac:dyDescent="0.2">
      <c r="A26" s="58">
        <f t="shared" si="3"/>
        <v>22</v>
      </c>
      <c r="B26" s="17" t="s">
        <v>42</v>
      </c>
      <c r="C26" s="17"/>
      <c r="D26" s="34"/>
      <c r="E26" s="34">
        <v>9</v>
      </c>
      <c r="F26" s="34">
        <f>IF(AND('исход данные ЭЭ'!F25&gt;=0,'исход данные ЭЭ'!F25&lt;5%),10,IF(AND('исход данные ЭЭ'!F25&gt;=5%,'исход данные ЭЭ'!F25&lt;10%),8,IF(AND('исход данные ЭЭ'!F25&gt;=10%,'исход данные ЭЭ'!F25&lt;15%),6,IF(AND('исход данные ЭЭ'!F25&gt;=15%,'исход данные ЭЭ'!F25&lt;20%),4,IF('исход данные ЭЭ'!F25&gt;=20%,0)))))</f>
        <v>8</v>
      </c>
      <c r="G26" s="34">
        <f>IF('исход данные ЭЭ'!G25="Нет",0,IF('исход данные ЭЭ'!G25="да",3,IF('исход данные ЭЭ'!G25="на стадии",2)))</f>
        <v>0</v>
      </c>
      <c r="H26" s="34">
        <f>IF('исход данные ЭЭ'!H25="да",2,0)</f>
        <v>0</v>
      </c>
      <c r="I26" s="70">
        <f>IF('исход данные ЭЭ'!I25=LARGE('исход данные ЭЭ'!I$4:I$131,1),10,IF('исход данные ЭЭ'!I25=LARGE('исход данные ЭЭ'!I$4:I$131,2),8,IF('исход данные ЭЭ'!I25=LARGE('исход данные ЭЭ'!I$4:I$131,3),6,0)))</f>
        <v>0</v>
      </c>
      <c r="J26" s="34">
        <f>IF('исход данные ЭЭ'!J25="да",3,0)</f>
        <v>3</v>
      </c>
      <c r="K26" s="34">
        <f>IF('исход данные ЭЭ'!K25="нет",0,IF('исход данные ЭЭ'!K25="да",5))</f>
        <v>0</v>
      </c>
      <c r="L26" s="71">
        <f t="shared" si="0"/>
        <v>20</v>
      </c>
      <c r="M26" s="107">
        <f t="shared" si="1"/>
        <v>20</v>
      </c>
      <c r="N26" s="72">
        <f t="shared" si="2"/>
        <v>6</v>
      </c>
    </row>
    <row r="27" spans="1:14" ht="33.75" x14ac:dyDescent="0.2">
      <c r="A27" s="58">
        <f t="shared" si="3"/>
        <v>23</v>
      </c>
      <c r="B27" s="17" t="s">
        <v>43</v>
      </c>
      <c r="C27" s="17"/>
      <c r="D27" s="34"/>
      <c r="E27" s="34">
        <v>3</v>
      </c>
      <c r="F27" s="34">
        <f>IF(AND('исход данные ЭЭ'!F26&gt;=0,'исход данные ЭЭ'!F26&lt;5%),10,IF(AND('исход данные ЭЭ'!F26&gt;=5%,'исход данные ЭЭ'!F26&lt;10%),8,IF(AND('исход данные ЭЭ'!F26&gt;=10%,'исход данные ЭЭ'!F26&lt;15%),6,IF(AND('исход данные ЭЭ'!F26&gt;=15%,'исход данные ЭЭ'!F26&lt;20%),4,IF('исход данные ЭЭ'!F26&gt;=20%,0)))))</f>
        <v>10</v>
      </c>
      <c r="G27" s="34">
        <f>IF('исход данные ЭЭ'!G26="Нет",0,IF('исход данные ЭЭ'!G26="да",3,IF('исход данные ЭЭ'!G26="на стадии",2)))</f>
        <v>0</v>
      </c>
      <c r="H27" s="34">
        <f>IF('исход данные ЭЭ'!H26="да",2,0)</f>
        <v>0</v>
      </c>
      <c r="I27" s="70">
        <f>IF('исход данные ЭЭ'!I26=LARGE('исход данные ЭЭ'!I$4:I$131,1),10,IF('исход данные ЭЭ'!I26=LARGE('исход данные ЭЭ'!I$4:I$131,2),8,IF('исход данные ЭЭ'!I26=LARGE('исход данные ЭЭ'!I$4:I$131,3),6,0)))</f>
        <v>0</v>
      </c>
      <c r="J27" s="34">
        <f>IF('исход данные ЭЭ'!J26="да",3,0)</f>
        <v>3</v>
      </c>
      <c r="K27" s="34">
        <f>IF('исход данные ЭЭ'!K26="нет",0,IF('исход данные ЭЭ'!K26="да",5))</f>
        <v>0</v>
      </c>
      <c r="L27" s="71">
        <f t="shared" si="0"/>
        <v>16</v>
      </c>
      <c r="M27" s="107">
        <f t="shared" si="1"/>
        <v>16</v>
      </c>
      <c r="N27" s="72">
        <f t="shared" si="2"/>
        <v>10</v>
      </c>
    </row>
    <row r="28" spans="1:14" ht="33.75" x14ac:dyDescent="0.2">
      <c r="A28" s="58">
        <f t="shared" si="3"/>
        <v>24</v>
      </c>
      <c r="B28" s="17" t="s">
        <v>44</v>
      </c>
      <c r="C28" s="17"/>
      <c r="D28" s="34"/>
      <c r="E28" s="34">
        <v>4</v>
      </c>
      <c r="F28" s="34">
        <f>IF(AND('исход данные ЭЭ'!F27&gt;=0,'исход данные ЭЭ'!F27&lt;5%),10,IF(AND('исход данные ЭЭ'!F27&gt;=5%,'исход данные ЭЭ'!F27&lt;10%),8,IF(AND('исход данные ЭЭ'!F27&gt;=10%,'исход данные ЭЭ'!F27&lt;15%),6,IF(AND('исход данные ЭЭ'!F27&gt;=15%,'исход данные ЭЭ'!F27&lt;20%),4,IF('исход данные ЭЭ'!F27&gt;=20%,0)))))</f>
        <v>10</v>
      </c>
      <c r="G28" s="34">
        <f>IF('исход данные ЭЭ'!G27="Нет",0,IF('исход данные ЭЭ'!G27="да",3,IF('исход данные ЭЭ'!G27="на стадии",2)))</f>
        <v>0</v>
      </c>
      <c r="H28" s="34">
        <f>IF('исход данные ЭЭ'!H27="да",2,0)</f>
        <v>0</v>
      </c>
      <c r="I28" s="70">
        <f>IF('исход данные ЭЭ'!I27=LARGE('исход данные ЭЭ'!I$4:I$131,1),10,IF('исход данные ЭЭ'!I27=LARGE('исход данные ЭЭ'!I$4:I$131,2),8,IF('исход данные ЭЭ'!I27=LARGE('исход данные ЭЭ'!I$4:I$131,3),6,0)))</f>
        <v>0</v>
      </c>
      <c r="J28" s="34">
        <f>IF('исход данные ЭЭ'!J27="да",3,0)</f>
        <v>3</v>
      </c>
      <c r="K28" s="34">
        <f>IF('исход данные ЭЭ'!K27="нет",0,IF('исход данные ЭЭ'!K27="да",5))</f>
        <v>0</v>
      </c>
      <c r="L28" s="71">
        <f t="shared" si="0"/>
        <v>17</v>
      </c>
      <c r="M28" s="107">
        <f t="shared" si="1"/>
        <v>17</v>
      </c>
      <c r="N28" s="72">
        <f t="shared" si="2"/>
        <v>9</v>
      </c>
    </row>
    <row r="29" spans="1:14" ht="33.75" x14ac:dyDescent="0.2">
      <c r="A29" s="58">
        <f t="shared" si="3"/>
        <v>25</v>
      </c>
      <c r="B29" s="17" t="s">
        <v>45</v>
      </c>
      <c r="C29" s="17"/>
      <c r="D29" s="34"/>
      <c r="E29" s="34">
        <v>3</v>
      </c>
      <c r="F29" s="34">
        <f>IF(AND('исход данные ЭЭ'!F28&gt;=0,'исход данные ЭЭ'!F28&lt;5%),10,IF(AND('исход данные ЭЭ'!F28&gt;=5%,'исход данные ЭЭ'!F28&lt;10%),8,IF(AND('исход данные ЭЭ'!F28&gt;=10%,'исход данные ЭЭ'!F28&lt;15%),6,IF(AND('исход данные ЭЭ'!F28&gt;=15%,'исход данные ЭЭ'!F28&lt;20%),4,IF('исход данные ЭЭ'!F28&gt;=20%,0)))))</f>
        <v>8</v>
      </c>
      <c r="G29" s="34">
        <f>IF('исход данные ЭЭ'!G28="Нет",0,IF('исход данные ЭЭ'!G28="да",3,IF('исход данные ЭЭ'!G28="на стадии",2)))</f>
        <v>0</v>
      </c>
      <c r="H29" s="34">
        <f>IF('исход данные ЭЭ'!H28="да",2,0)</f>
        <v>0</v>
      </c>
      <c r="I29" s="70">
        <f>IF('исход данные ЭЭ'!I28=LARGE('исход данные ЭЭ'!I$4:I$131,1),10,IF('исход данные ЭЭ'!I28=LARGE('исход данные ЭЭ'!I$4:I$131,2),8,IF('исход данные ЭЭ'!I28=LARGE('исход данные ЭЭ'!I$4:I$131,3),6,0)))</f>
        <v>0</v>
      </c>
      <c r="J29" s="34">
        <f>IF('исход данные ЭЭ'!J28="да",3,0)</f>
        <v>3</v>
      </c>
      <c r="K29" s="34">
        <f>IF('исход данные ЭЭ'!K28="нет",0,IF('исход данные ЭЭ'!K28="да",5))</f>
        <v>0</v>
      </c>
      <c r="L29" s="71">
        <f t="shared" si="0"/>
        <v>14</v>
      </c>
      <c r="M29" s="107">
        <f t="shared" si="1"/>
        <v>14</v>
      </c>
      <c r="N29" s="72">
        <f t="shared" si="2"/>
        <v>12</v>
      </c>
    </row>
    <row r="30" spans="1:14" ht="33.75" x14ac:dyDescent="0.2">
      <c r="A30" s="58">
        <f t="shared" si="3"/>
        <v>26</v>
      </c>
      <c r="B30" s="17" t="s">
        <v>46</v>
      </c>
      <c r="C30" s="17"/>
      <c r="D30" s="34"/>
      <c r="E30" s="34">
        <v>9</v>
      </c>
      <c r="F30" s="34">
        <f>IF(AND('исход данные ЭЭ'!F29&gt;=0,'исход данные ЭЭ'!F29&lt;5%),10,IF(AND('исход данные ЭЭ'!F29&gt;=5%,'исход данные ЭЭ'!F29&lt;10%),8,IF(AND('исход данные ЭЭ'!F29&gt;=10%,'исход данные ЭЭ'!F29&lt;15%),6,IF(AND('исход данные ЭЭ'!F29&gt;=15%,'исход данные ЭЭ'!F29&lt;20%),4,IF('исход данные ЭЭ'!F29&gt;=20%,0)))))</f>
        <v>8</v>
      </c>
      <c r="G30" s="34">
        <f>IF('исход данные ЭЭ'!G29="Нет",0,IF('исход данные ЭЭ'!G29="да",3,IF('исход данные ЭЭ'!G29="на стадии",2)))</f>
        <v>0</v>
      </c>
      <c r="H30" s="34">
        <f>IF('исход данные ЭЭ'!H29="да",2,0)</f>
        <v>0</v>
      </c>
      <c r="I30" s="70">
        <f>IF('исход данные ЭЭ'!I29=LARGE('исход данные ЭЭ'!I$4:I$131,1),10,IF('исход данные ЭЭ'!I29=LARGE('исход данные ЭЭ'!I$4:I$131,2),8,IF('исход данные ЭЭ'!I29=LARGE('исход данные ЭЭ'!I$4:I$131,3),6,0)))</f>
        <v>0</v>
      </c>
      <c r="J30" s="34">
        <f>IF('исход данные ЭЭ'!J29="да",3,0)</f>
        <v>3</v>
      </c>
      <c r="K30" s="34">
        <f>IF('исход данные ЭЭ'!K29="нет",0,IF('исход данные ЭЭ'!K29="да",5))</f>
        <v>0</v>
      </c>
      <c r="L30" s="71">
        <f t="shared" si="0"/>
        <v>20</v>
      </c>
      <c r="M30" s="107">
        <f t="shared" si="1"/>
        <v>20</v>
      </c>
      <c r="N30" s="72">
        <f t="shared" si="2"/>
        <v>6</v>
      </c>
    </row>
    <row r="31" spans="1:14" ht="33.75" x14ac:dyDescent="0.2">
      <c r="A31" s="58">
        <f t="shared" si="3"/>
        <v>27</v>
      </c>
      <c r="B31" s="17" t="s">
        <v>47</v>
      </c>
      <c r="C31" s="17"/>
      <c r="D31" s="34"/>
      <c r="E31" s="34">
        <v>4</v>
      </c>
      <c r="F31" s="34">
        <f>IF(AND('исход данные ЭЭ'!F30&gt;=0,'исход данные ЭЭ'!F30&lt;5%),10,IF(AND('исход данные ЭЭ'!F30&gt;=5%,'исход данные ЭЭ'!F30&lt;10%),8,IF(AND('исход данные ЭЭ'!F30&gt;=10%,'исход данные ЭЭ'!F30&lt;15%),6,IF(AND('исход данные ЭЭ'!F30&gt;=15%,'исход данные ЭЭ'!F30&lt;20%),4,IF('исход данные ЭЭ'!F30&gt;=20%,0)))))</f>
        <v>6</v>
      </c>
      <c r="G31" s="34">
        <f>IF('исход данные ЭЭ'!G30="Нет",0,IF('исход данные ЭЭ'!G30="да",3,IF('исход данные ЭЭ'!G30="на стадии",2)))</f>
        <v>0</v>
      </c>
      <c r="H31" s="34">
        <f>IF('исход данные ЭЭ'!H30="да",2,0)</f>
        <v>0</v>
      </c>
      <c r="I31" s="70">
        <f>IF('исход данные ЭЭ'!I30=LARGE('исход данные ЭЭ'!I$4:I$131,1),10,IF('исход данные ЭЭ'!I30=LARGE('исход данные ЭЭ'!I$4:I$131,2),8,IF('исход данные ЭЭ'!I30=LARGE('исход данные ЭЭ'!I$4:I$131,3),6,0)))</f>
        <v>0</v>
      </c>
      <c r="J31" s="34">
        <f>IF('исход данные ЭЭ'!J30="да",3,0)</f>
        <v>3</v>
      </c>
      <c r="K31" s="34">
        <f>IF('исход данные ЭЭ'!K30="нет",0,IF('исход данные ЭЭ'!K30="да",5))</f>
        <v>0</v>
      </c>
      <c r="L31" s="71">
        <f t="shared" si="0"/>
        <v>13</v>
      </c>
      <c r="M31" s="107">
        <f t="shared" si="1"/>
        <v>13</v>
      </c>
      <c r="N31" s="72">
        <f t="shared" si="2"/>
        <v>13</v>
      </c>
    </row>
    <row r="32" spans="1:14" ht="33.75" x14ac:dyDescent="0.2">
      <c r="A32" s="58">
        <f t="shared" si="3"/>
        <v>28</v>
      </c>
      <c r="B32" s="17" t="s">
        <v>48</v>
      </c>
      <c r="C32" s="17"/>
      <c r="D32" s="34"/>
      <c r="E32" s="34">
        <v>7</v>
      </c>
      <c r="F32" s="34">
        <f>IF(AND('исход данные ЭЭ'!F31&gt;=0,'исход данные ЭЭ'!F31&lt;5%),10,IF(AND('исход данные ЭЭ'!F31&gt;=5%,'исход данные ЭЭ'!F31&lt;10%),8,IF(AND('исход данные ЭЭ'!F31&gt;=10%,'исход данные ЭЭ'!F31&lt;15%),6,IF(AND('исход данные ЭЭ'!F31&gt;=15%,'исход данные ЭЭ'!F31&lt;20%),4,IF('исход данные ЭЭ'!F31&gt;=20%,0)))))</f>
        <v>10</v>
      </c>
      <c r="G32" s="34">
        <f>IF('исход данные ЭЭ'!G31="Нет",0,IF('исход данные ЭЭ'!G31="да",3,IF('исход данные ЭЭ'!G31="на стадии",2)))</f>
        <v>0</v>
      </c>
      <c r="H32" s="34">
        <f>IF('исход данные ЭЭ'!H31="да",2,0)</f>
        <v>0</v>
      </c>
      <c r="I32" s="70">
        <f>IF('исход данные ЭЭ'!I31=LARGE('исход данные ЭЭ'!I$4:I$131,1),10,IF('исход данные ЭЭ'!I31=LARGE('исход данные ЭЭ'!I$4:I$131,2),8,IF('исход данные ЭЭ'!I31=LARGE('исход данные ЭЭ'!I$4:I$131,3),6,0)))</f>
        <v>0</v>
      </c>
      <c r="J32" s="34">
        <f>IF('исход данные ЭЭ'!J31="да",3,0)</f>
        <v>3</v>
      </c>
      <c r="K32" s="34">
        <f>IF('исход данные ЭЭ'!K31="нет",0,IF('исход данные ЭЭ'!K31="да",5))</f>
        <v>0</v>
      </c>
      <c r="L32" s="71">
        <f t="shared" si="0"/>
        <v>20</v>
      </c>
      <c r="M32" s="107">
        <f t="shared" si="1"/>
        <v>20</v>
      </c>
      <c r="N32" s="72">
        <f t="shared" si="2"/>
        <v>6</v>
      </c>
    </row>
    <row r="33" spans="1:14" ht="33.75" x14ac:dyDescent="0.2">
      <c r="A33" s="58">
        <f t="shared" si="3"/>
        <v>29</v>
      </c>
      <c r="B33" s="17" t="s">
        <v>49</v>
      </c>
      <c r="C33" s="17"/>
      <c r="D33" s="34"/>
      <c r="E33" s="34" t="s">
        <v>269</v>
      </c>
      <c r="F33" s="34">
        <f>IF(AND('исход данные ЭЭ'!F32&gt;=0,'исход данные ЭЭ'!F32&lt;5%),10,IF(AND('исход данные ЭЭ'!F32&gt;=5%,'исход данные ЭЭ'!F32&lt;10%),8,IF(AND('исход данные ЭЭ'!F32&gt;=10%,'исход данные ЭЭ'!F32&lt;15%),6,IF(AND('исход данные ЭЭ'!F32&gt;=15%,'исход данные ЭЭ'!F32&lt;20%),4,IF('исход данные ЭЭ'!F32&gt;=20%,0)))))</f>
        <v>10</v>
      </c>
      <c r="G33" s="34">
        <f>IF('исход данные ЭЭ'!G32="Нет",0,IF('исход данные ЭЭ'!G32="да",3,IF('исход данные ЭЭ'!G32="на стадии",2)))</f>
        <v>0</v>
      </c>
      <c r="H33" s="34">
        <f>IF('исход данные ЭЭ'!H32="да",2,0)</f>
        <v>0</v>
      </c>
      <c r="I33" s="70">
        <f>IF('исход данные ЭЭ'!I32=LARGE('исход данные ЭЭ'!I$4:I$131,1),10,IF('исход данные ЭЭ'!I32=LARGE('исход данные ЭЭ'!I$4:I$131,2),8,IF('исход данные ЭЭ'!I32=LARGE('исход данные ЭЭ'!I$4:I$131,3),6,0)))</f>
        <v>0</v>
      </c>
      <c r="J33" s="34">
        <f>IF('исход данные ЭЭ'!J32="да",3,0)</f>
        <v>3</v>
      </c>
      <c r="K33" s="34">
        <f>IF('исход данные ЭЭ'!K32="нет",0,IF('исход данные ЭЭ'!K32="да",5))</f>
        <v>0</v>
      </c>
      <c r="L33" s="71" t="str">
        <f t="shared" si="0"/>
        <v>не участвует в конкурсе</v>
      </c>
      <c r="M33" s="107">
        <f t="shared" si="1"/>
        <v>0</v>
      </c>
      <c r="N33" s="72">
        <f t="shared" si="2"/>
        <v>20</v>
      </c>
    </row>
    <row r="34" spans="1:14" ht="33.75" x14ac:dyDescent="0.2">
      <c r="A34" s="58">
        <f t="shared" si="3"/>
        <v>30</v>
      </c>
      <c r="B34" s="17" t="s">
        <v>50</v>
      </c>
      <c r="C34" s="17"/>
      <c r="D34" s="34"/>
      <c r="E34" s="34">
        <v>10</v>
      </c>
      <c r="F34" s="34">
        <f>IF(AND('исход данные ЭЭ'!F33&gt;=0,'исход данные ЭЭ'!F33&lt;5%),10,IF(AND('исход данные ЭЭ'!F33&gt;=5%,'исход данные ЭЭ'!F33&lt;10%),8,IF(AND('исход данные ЭЭ'!F33&gt;=10%,'исход данные ЭЭ'!F33&lt;15%),6,IF(AND('исход данные ЭЭ'!F33&gt;=15%,'исход данные ЭЭ'!F33&lt;20%),4,IF('исход данные ЭЭ'!F33&gt;=20%,0)))))</f>
        <v>0</v>
      </c>
      <c r="G34" s="34">
        <f>IF('исход данные ЭЭ'!G33="Нет",0,IF('исход данные ЭЭ'!G33="да",3,IF('исход данные ЭЭ'!G33="на стадии",2)))</f>
        <v>0</v>
      </c>
      <c r="H34" s="34">
        <f>IF('исход данные ЭЭ'!H33="да",2,0)</f>
        <v>0</v>
      </c>
      <c r="I34" s="70">
        <f>IF('исход данные ЭЭ'!I33=LARGE('исход данные ЭЭ'!I$4:I$131,1),10,IF('исход данные ЭЭ'!I33=LARGE('исход данные ЭЭ'!I$4:I$131,2),8,IF('исход данные ЭЭ'!I33=LARGE('исход данные ЭЭ'!I$4:I$131,3),6,0)))</f>
        <v>0</v>
      </c>
      <c r="J34" s="34">
        <f>IF('исход данные ЭЭ'!J33="да",3,0)</f>
        <v>3</v>
      </c>
      <c r="K34" s="34">
        <f>IF('исход данные ЭЭ'!K33="нет",0,IF('исход данные ЭЭ'!K33="да",5))</f>
        <v>0</v>
      </c>
      <c r="L34" s="71">
        <f t="shared" si="0"/>
        <v>13</v>
      </c>
      <c r="M34" s="107">
        <f t="shared" si="1"/>
        <v>13</v>
      </c>
      <c r="N34" s="72">
        <f t="shared" si="2"/>
        <v>13</v>
      </c>
    </row>
    <row r="35" spans="1:14" ht="33.75" x14ac:dyDescent="0.2">
      <c r="A35" s="58">
        <f t="shared" si="3"/>
        <v>31</v>
      </c>
      <c r="B35" s="17" t="s">
        <v>51</v>
      </c>
      <c r="C35" s="17"/>
      <c r="D35" s="34"/>
      <c r="E35" s="34">
        <v>9</v>
      </c>
      <c r="F35" s="34">
        <f>IF(AND('исход данные ЭЭ'!F34&gt;=0,'исход данные ЭЭ'!F34&lt;5%),10,IF(AND('исход данные ЭЭ'!F34&gt;=5%,'исход данные ЭЭ'!F34&lt;10%),8,IF(AND('исход данные ЭЭ'!F34&gt;=10%,'исход данные ЭЭ'!F34&lt;15%),6,IF(AND('исход данные ЭЭ'!F34&gt;=15%,'исход данные ЭЭ'!F34&lt;20%),4,IF('исход данные ЭЭ'!F34&gt;=20%,0)))))</f>
        <v>10</v>
      </c>
      <c r="G35" s="34">
        <f>IF('исход данные ЭЭ'!G34="Нет",0,IF('исход данные ЭЭ'!G34="да",3,IF('исход данные ЭЭ'!G34="на стадии",2)))</f>
        <v>0</v>
      </c>
      <c r="H35" s="34">
        <f>IF('исход данные ЭЭ'!H34="да",2,0)</f>
        <v>0</v>
      </c>
      <c r="I35" s="70">
        <f>IF('исход данные ЭЭ'!I34=LARGE('исход данные ЭЭ'!I$4:I$131,1),10,IF('исход данные ЭЭ'!I34=LARGE('исход данные ЭЭ'!I$4:I$131,2),8,IF('исход данные ЭЭ'!I34=LARGE('исход данные ЭЭ'!I$4:I$131,3),6,0)))</f>
        <v>0</v>
      </c>
      <c r="J35" s="34">
        <f>IF('исход данные ЭЭ'!J34="да",3,0)</f>
        <v>3</v>
      </c>
      <c r="K35" s="34">
        <f>IF('исход данные ЭЭ'!K34="нет",0,IF('исход данные ЭЭ'!K34="да",5))</f>
        <v>0</v>
      </c>
      <c r="L35" s="71">
        <f t="shared" si="0"/>
        <v>22</v>
      </c>
      <c r="M35" s="107">
        <f t="shared" si="1"/>
        <v>22</v>
      </c>
      <c r="N35" s="72">
        <f t="shared" si="2"/>
        <v>4</v>
      </c>
    </row>
    <row r="36" spans="1:14" ht="33.75" x14ac:dyDescent="0.2">
      <c r="A36" s="58">
        <f t="shared" si="3"/>
        <v>32</v>
      </c>
      <c r="B36" s="17" t="s">
        <v>52</v>
      </c>
      <c r="C36" s="17"/>
      <c r="D36" s="34"/>
      <c r="E36" s="34">
        <v>4</v>
      </c>
      <c r="F36" s="34">
        <f>IF(AND('исход данные ЭЭ'!F35&gt;=0,'исход данные ЭЭ'!F35&lt;5%),10,IF(AND('исход данные ЭЭ'!F35&gt;=5%,'исход данные ЭЭ'!F35&lt;10%),8,IF(AND('исход данные ЭЭ'!F35&gt;=10%,'исход данные ЭЭ'!F35&lt;15%),6,IF(AND('исход данные ЭЭ'!F35&gt;=15%,'исход данные ЭЭ'!F35&lt;20%),4,IF('исход данные ЭЭ'!F35&gt;=20%,0)))))</f>
        <v>0</v>
      </c>
      <c r="G36" s="34">
        <f>IF('исход данные ЭЭ'!G35="Нет",0,IF('исход данные ЭЭ'!G35="да",3,IF('исход данные ЭЭ'!G35="на стадии",2)))</f>
        <v>0</v>
      </c>
      <c r="H36" s="34">
        <f>IF('исход данные ЭЭ'!H35="да",2,0)</f>
        <v>0</v>
      </c>
      <c r="I36" s="70">
        <f>IF('исход данные ЭЭ'!I35=LARGE('исход данные ЭЭ'!I$4:I$131,1),10,IF('исход данные ЭЭ'!I35=LARGE('исход данные ЭЭ'!I$4:I$131,2),8,IF('исход данные ЭЭ'!I35=LARGE('исход данные ЭЭ'!I$4:I$131,3),6,0)))</f>
        <v>0</v>
      </c>
      <c r="J36" s="34">
        <f>IF('исход данные ЭЭ'!J35="да",3,0)</f>
        <v>3</v>
      </c>
      <c r="K36" s="34">
        <f>IF('исход данные ЭЭ'!K35="нет",0,IF('исход данные ЭЭ'!K35="да",5))</f>
        <v>0</v>
      </c>
      <c r="L36" s="71">
        <f t="shared" si="0"/>
        <v>7</v>
      </c>
      <c r="M36" s="107">
        <f t="shared" si="1"/>
        <v>7</v>
      </c>
      <c r="N36" s="72">
        <f t="shared" si="2"/>
        <v>17</v>
      </c>
    </row>
    <row r="37" spans="1:14" ht="33.75" x14ac:dyDescent="0.2">
      <c r="A37" s="58">
        <f t="shared" si="3"/>
        <v>33</v>
      </c>
      <c r="B37" s="17" t="s">
        <v>53</v>
      </c>
      <c r="C37" s="17"/>
      <c r="D37" s="34"/>
      <c r="E37" s="34">
        <v>4</v>
      </c>
      <c r="F37" s="34">
        <f>IF(AND('исход данные ЭЭ'!F36&gt;=0,'исход данные ЭЭ'!F36&lt;5%),10,IF(AND('исход данные ЭЭ'!F36&gt;=5%,'исход данные ЭЭ'!F36&lt;10%),8,IF(AND('исход данные ЭЭ'!F36&gt;=10%,'исход данные ЭЭ'!F36&lt;15%),6,IF(AND('исход данные ЭЭ'!F36&gt;=15%,'исход данные ЭЭ'!F36&lt;20%),4,IF('исход данные ЭЭ'!F36&gt;=20%,0)))))</f>
        <v>10</v>
      </c>
      <c r="G37" s="34">
        <f>IF('исход данные ЭЭ'!G36="Нет",0,IF('исход данные ЭЭ'!G36="да",3,IF('исход данные ЭЭ'!G36="на стадии",2)))</f>
        <v>0</v>
      </c>
      <c r="H37" s="34">
        <f>IF('исход данные ЭЭ'!H36="да",2,0)</f>
        <v>0</v>
      </c>
      <c r="I37" s="70">
        <f>IF('исход данные ЭЭ'!I36=LARGE('исход данные ЭЭ'!I$4:I$131,1),10,IF('исход данные ЭЭ'!I36=LARGE('исход данные ЭЭ'!I$4:I$131,2),8,IF('исход данные ЭЭ'!I36=LARGE('исход данные ЭЭ'!I$4:I$131,3),6,0)))</f>
        <v>0</v>
      </c>
      <c r="J37" s="34">
        <f>IF('исход данные ЭЭ'!J36="да",3,0)</f>
        <v>3</v>
      </c>
      <c r="K37" s="34">
        <f>IF('исход данные ЭЭ'!K36="нет",0,IF('исход данные ЭЭ'!K36="да",5))</f>
        <v>0</v>
      </c>
      <c r="L37" s="71">
        <f t="shared" si="0"/>
        <v>17</v>
      </c>
      <c r="M37" s="107">
        <f t="shared" si="1"/>
        <v>17</v>
      </c>
      <c r="N37" s="72">
        <f t="shared" si="2"/>
        <v>9</v>
      </c>
    </row>
    <row r="38" spans="1:14" ht="33.75" x14ac:dyDescent="0.2">
      <c r="A38" s="58">
        <f t="shared" si="3"/>
        <v>34</v>
      </c>
      <c r="B38" s="17" t="s">
        <v>54</v>
      </c>
      <c r="C38" s="17"/>
      <c r="D38" s="34"/>
      <c r="E38" s="34">
        <v>9</v>
      </c>
      <c r="F38" s="34">
        <f>IF(AND('исход данные ЭЭ'!F37&gt;=0,'исход данные ЭЭ'!F37&lt;5%),10,IF(AND('исход данные ЭЭ'!F37&gt;=5%,'исход данные ЭЭ'!F37&lt;10%),8,IF(AND('исход данные ЭЭ'!F37&gt;=10%,'исход данные ЭЭ'!F37&lt;15%),6,IF(AND('исход данные ЭЭ'!F37&gt;=15%,'исход данные ЭЭ'!F37&lt;20%),4,IF('исход данные ЭЭ'!F37&gt;=20%,0)))))</f>
        <v>6</v>
      </c>
      <c r="G38" s="34">
        <f>IF('исход данные ЭЭ'!G37="Нет",0,IF('исход данные ЭЭ'!G37="да",3,IF('исход данные ЭЭ'!G37="на стадии",2)))</f>
        <v>0</v>
      </c>
      <c r="H38" s="34">
        <f>IF('исход данные ЭЭ'!H37="да",2,0)</f>
        <v>0</v>
      </c>
      <c r="I38" s="70">
        <f>IF('исход данные ЭЭ'!I37=LARGE('исход данные ЭЭ'!I$4:I$131,1),10,IF('исход данные ЭЭ'!I37=LARGE('исход данные ЭЭ'!I$4:I$131,2),8,IF('исход данные ЭЭ'!I37=LARGE('исход данные ЭЭ'!I$4:I$131,3),6,0)))</f>
        <v>0</v>
      </c>
      <c r="J38" s="34">
        <f>IF('исход данные ЭЭ'!J37="да",3,0)</f>
        <v>3</v>
      </c>
      <c r="K38" s="34">
        <f>IF('исход данные ЭЭ'!K37="нет",0,IF('исход данные ЭЭ'!K37="да",5))</f>
        <v>0</v>
      </c>
      <c r="L38" s="71">
        <f t="shared" si="0"/>
        <v>18</v>
      </c>
      <c r="M38" s="107">
        <f t="shared" si="1"/>
        <v>18</v>
      </c>
      <c r="N38" s="72">
        <f t="shared" si="2"/>
        <v>8</v>
      </c>
    </row>
    <row r="39" spans="1:14" ht="33.75" x14ac:dyDescent="0.2">
      <c r="A39" s="58">
        <f t="shared" si="3"/>
        <v>35</v>
      </c>
      <c r="B39" s="17" t="s">
        <v>55</v>
      </c>
      <c r="C39" s="17"/>
      <c r="D39" s="34"/>
      <c r="E39" s="34">
        <v>7</v>
      </c>
      <c r="F39" s="34">
        <f>IF(AND('исход данные ЭЭ'!F38&gt;=0,'исход данные ЭЭ'!F38&lt;5%),10,IF(AND('исход данные ЭЭ'!F38&gt;=5%,'исход данные ЭЭ'!F38&lt;10%),8,IF(AND('исход данные ЭЭ'!F38&gt;=10%,'исход данные ЭЭ'!F38&lt;15%),6,IF(AND('исход данные ЭЭ'!F38&gt;=15%,'исход данные ЭЭ'!F38&lt;20%),4,IF('исход данные ЭЭ'!F38&gt;=20%,0)))))</f>
        <v>10</v>
      </c>
      <c r="G39" s="34">
        <f>IF('исход данные ЭЭ'!G38="Нет",0,IF('исход данные ЭЭ'!G38="да",3,IF('исход данные ЭЭ'!G38="на стадии",2)))</f>
        <v>0</v>
      </c>
      <c r="H39" s="34">
        <f>IF('исход данные ЭЭ'!H38="да",2,0)</f>
        <v>0</v>
      </c>
      <c r="I39" s="70">
        <f>IF('исход данные ЭЭ'!I38=LARGE('исход данные ЭЭ'!I$4:I$131,1),10,IF('исход данные ЭЭ'!I38=LARGE('исход данные ЭЭ'!I$4:I$131,2),8,IF('исход данные ЭЭ'!I38=LARGE('исход данные ЭЭ'!I$4:I$131,3),6,0)))</f>
        <v>0</v>
      </c>
      <c r="J39" s="34">
        <f>IF('исход данные ЭЭ'!J38="да",3,0)</f>
        <v>3</v>
      </c>
      <c r="K39" s="34">
        <f>IF('исход данные ЭЭ'!K38="нет",0,IF('исход данные ЭЭ'!K38="да",5))</f>
        <v>0</v>
      </c>
      <c r="L39" s="71">
        <f t="shared" si="0"/>
        <v>20</v>
      </c>
      <c r="M39" s="107">
        <f t="shared" si="1"/>
        <v>20</v>
      </c>
      <c r="N39" s="72">
        <f t="shared" si="2"/>
        <v>6</v>
      </c>
    </row>
    <row r="40" spans="1:14" ht="33.75" x14ac:dyDescent="0.2">
      <c r="A40" s="58">
        <f t="shared" si="3"/>
        <v>36</v>
      </c>
      <c r="B40" s="17" t="s">
        <v>56</v>
      </c>
      <c r="C40" s="17"/>
      <c r="D40" s="34"/>
      <c r="E40" s="34">
        <v>4</v>
      </c>
      <c r="F40" s="34">
        <f>IF(AND('исход данные ЭЭ'!F39&gt;=0,'исход данные ЭЭ'!F39&lt;5%),10,IF(AND('исход данные ЭЭ'!F39&gt;=5%,'исход данные ЭЭ'!F39&lt;10%),8,IF(AND('исход данные ЭЭ'!F39&gt;=10%,'исход данные ЭЭ'!F39&lt;15%),6,IF(AND('исход данные ЭЭ'!F39&gt;=15%,'исход данные ЭЭ'!F39&lt;20%),4,IF('исход данные ЭЭ'!F39&gt;=20%,0)))))</f>
        <v>10</v>
      </c>
      <c r="G40" s="34">
        <f>IF('исход данные ЭЭ'!G39="Нет",0,IF('исход данные ЭЭ'!G39="да",3,IF('исход данные ЭЭ'!G39="на стадии",2)))</f>
        <v>0</v>
      </c>
      <c r="H40" s="34">
        <f>IF('исход данные ЭЭ'!H39="да",2,0)</f>
        <v>0</v>
      </c>
      <c r="I40" s="70">
        <f>IF('исход данные ЭЭ'!I39=LARGE('исход данные ЭЭ'!I$4:I$131,1),10,IF('исход данные ЭЭ'!I39=LARGE('исход данные ЭЭ'!I$4:I$131,2),8,IF('исход данные ЭЭ'!I39=LARGE('исход данные ЭЭ'!I$4:I$131,3),6,0)))</f>
        <v>0</v>
      </c>
      <c r="J40" s="34">
        <f>IF('исход данные ЭЭ'!J39="да",3,0)</f>
        <v>3</v>
      </c>
      <c r="K40" s="34">
        <f>IF('исход данные ЭЭ'!K39="нет",0,IF('исход данные ЭЭ'!K39="да",5))</f>
        <v>0</v>
      </c>
      <c r="L40" s="71">
        <f t="shared" si="0"/>
        <v>17</v>
      </c>
      <c r="M40" s="107">
        <f t="shared" si="1"/>
        <v>17</v>
      </c>
      <c r="N40" s="72">
        <f t="shared" si="2"/>
        <v>9</v>
      </c>
    </row>
    <row r="41" spans="1:14" ht="33.75" x14ac:dyDescent="0.2">
      <c r="A41" s="58">
        <f t="shared" si="3"/>
        <v>37</v>
      </c>
      <c r="B41" s="17" t="s">
        <v>57</v>
      </c>
      <c r="C41" s="17"/>
      <c r="D41" s="34"/>
      <c r="E41" s="34">
        <v>3</v>
      </c>
      <c r="F41" s="34">
        <f>IF(AND('исход данные ЭЭ'!F40&gt;=0,'исход данные ЭЭ'!F40&lt;5%),10,IF(AND('исход данные ЭЭ'!F40&gt;=5%,'исход данные ЭЭ'!F40&lt;10%),8,IF(AND('исход данные ЭЭ'!F40&gt;=10%,'исход данные ЭЭ'!F40&lt;15%),6,IF(AND('исход данные ЭЭ'!F40&gt;=15%,'исход данные ЭЭ'!F40&lt;20%),4,IF('исход данные ЭЭ'!F40&gt;=20%,0)))))</f>
        <v>10</v>
      </c>
      <c r="G41" s="34">
        <f>IF('исход данные ЭЭ'!G40="Нет",0,IF('исход данные ЭЭ'!G40="да",3,IF('исход данные ЭЭ'!G40="на стадии",2)))</f>
        <v>0</v>
      </c>
      <c r="H41" s="34">
        <f>IF('исход данные ЭЭ'!H40="да",2,0)</f>
        <v>0</v>
      </c>
      <c r="I41" s="70">
        <f>IF('исход данные ЭЭ'!I40=LARGE('исход данные ЭЭ'!I$4:I$131,1),10,IF('исход данные ЭЭ'!I40=LARGE('исход данные ЭЭ'!I$4:I$131,2),8,IF('исход данные ЭЭ'!I40=LARGE('исход данные ЭЭ'!I$4:I$131,3),6,0)))</f>
        <v>0</v>
      </c>
      <c r="J41" s="34">
        <f>IF('исход данные ЭЭ'!J40="да",3,0)</f>
        <v>3</v>
      </c>
      <c r="K41" s="34">
        <f>IF('исход данные ЭЭ'!K40="нет",0,IF('исход данные ЭЭ'!K40="да",5))</f>
        <v>0</v>
      </c>
      <c r="L41" s="71">
        <f t="shared" si="0"/>
        <v>16</v>
      </c>
      <c r="M41" s="107">
        <f t="shared" si="1"/>
        <v>16</v>
      </c>
      <c r="N41" s="72">
        <f t="shared" si="2"/>
        <v>10</v>
      </c>
    </row>
    <row r="42" spans="1:14" ht="33.75" x14ac:dyDescent="0.2">
      <c r="A42" s="58">
        <f t="shared" si="3"/>
        <v>38</v>
      </c>
      <c r="B42" s="17" t="s">
        <v>58</v>
      </c>
      <c r="C42" s="17"/>
      <c r="D42" s="34"/>
      <c r="E42" s="34">
        <v>9</v>
      </c>
      <c r="F42" s="34">
        <f>IF(AND('исход данные ЭЭ'!F41&gt;=0,'исход данные ЭЭ'!F41&lt;5%),10,IF(AND('исход данные ЭЭ'!F41&gt;=5%,'исход данные ЭЭ'!F41&lt;10%),8,IF(AND('исход данные ЭЭ'!F41&gt;=10%,'исход данные ЭЭ'!F41&lt;15%),6,IF(AND('исход данные ЭЭ'!F41&gt;=15%,'исход данные ЭЭ'!F41&lt;20%),4,IF('исход данные ЭЭ'!F41&gt;=20%,0)))))</f>
        <v>6</v>
      </c>
      <c r="G42" s="34">
        <f>IF('исход данные ЭЭ'!G41="Нет",0,IF('исход данные ЭЭ'!G41="да",3,IF('исход данные ЭЭ'!G41="на стадии",2)))</f>
        <v>0</v>
      </c>
      <c r="H42" s="34">
        <f>IF('исход данные ЭЭ'!H41="да",2,0)</f>
        <v>0</v>
      </c>
      <c r="I42" s="70">
        <f>IF('исход данные ЭЭ'!I41=LARGE('исход данные ЭЭ'!I$4:I$131,1),10,IF('исход данные ЭЭ'!I41=LARGE('исход данные ЭЭ'!I$4:I$131,2),8,IF('исход данные ЭЭ'!I41=LARGE('исход данные ЭЭ'!I$4:I$131,3),6,0)))</f>
        <v>0</v>
      </c>
      <c r="J42" s="34">
        <f>IF('исход данные ЭЭ'!J41="да",3,0)</f>
        <v>3</v>
      </c>
      <c r="K42" s="34">
        <f>IF('исход данные ЭЭ'!K41="нет",0,IF('исход данные ЭЭ'!K41="да",5))</f>
        <v>0</v>
      </c>
      <c r="L42" s="71">
        <f t="shared" si="0"/>
        <v>18</v>
      </c>
      <c r="M42" s="107">
        <f t="shared" si="1"/>
        <v>18</v>
      </c>
      <c r="N42" s="72">
        <f t="shared" si="2"/>
        <v>8</v>
      </c>
    </row>
    <row r="43" spans="1:14" ht="33.75" x14ac:dyDescent="0.2">
      <c r="A43" s="58">
        <f t="shared" si="3"/>
        <v>39</v>
      </c>
      <c r="B43" s="17" t="s">
        <v>59</v>
      </c>
      <c r="C43" s="17"/>
      <c r="D43" s="34"/>
      <c r="E43" s="34" t="s">
        <v>269</v>
      </c>
      <c r="F43" s="34">
        <f>IF(AND('исход данные ЭЭ'!F42&gt;=0,'исход данные ЭЭ'!F42&lt;5%),10,IF(AND('исход данные ЭЭ'!F42&gt;=5%,'исход данные ЭЭ'!F42&lt;10%),8,IF(AND('исход данные ЭЭ'!F42&gt;=10%,'исход данные ЭЭ'!F42&lt;15%),6,IF(AND('исход данные ЭЭ'!F42&gt;=15%,'исход данные ЭЭ'!F42&lt;20%),4,IF('исход данные ЭЭ'!F42&gt;=20%,0)))))</f>
        <v>8</v>
      </c>
      <c r="G43" s="34">
        <f>IF('исход данные ЭЭ'!G42="Нет",0,IF('исход данные ЭЭ'!G42="да",3,IF('исход данные ЭЭ'!G42="на стадии",2)))</f>
        <v>0</v>
      </c>
      <c r="H43" s="34">
        <f>IF('исход данные ЭЭ'!H42="да",2,0)</f>
        <v>0</v>
      </c>
      <c r="I43" s="70">
        <f>IF('исход данные ЭЭ'!I42=LARGE('исход данные ЭЭ'!I$4:I$131,1),10,IF('исход данные ЭЭ'!I42=LARGE('исход данные ЭЭ'!I$4:I$131,2),8,IF('исход данные ЭЭ'!I42=LARGE('исход данные ЭЭ'!I$4:I$131,3),6,0)))</f>
        <v>0</v>
      </c>
      <c r="J43" s="34">
        <f>IF('исход данные ЭЭ'!J42="да",3,0)</f>
        <v>3</v>
      </c>
      <c r="K43" s="34">
        <f>IF('исход данные ЭЭ'!K42="нет",0,IF('исход данные ЭЭ'!K42="да",5))</f>
        <v>0</v>
      </c>
      <c r="L43" s="71" t="str">
        <f t="shared" si="0"/>
        <v>не участвует в конкурсе</v>
      </c>
      <c r="M43" s="107">
        <f t="shared" si="1"/>
        <v>0</v>
      </c>
      <c r="N43" s="72">
        <f t="shared" si="2"/>
        <v>20</v>
      </c>
    </row>
    <row r="44" spans="1:14" ht="33.75" x14ac:dyDescent="0.2">
      <c r="A44" s="58">
        <f t="shared" si="3"/>
        <v>40</v>
      </c>
      <c r="B44" s="17" t="s">
        <v>60</v>
      </c>
      <c r="C44" s="17"/>
      <c r="D44" s="34"/>
      <c r="E44" s="34">
        <v>2</v>
      </c>
      <c r="F44" s="34">
        <f>IF(AND('исход данные ЭЭ'!F43&gt;=0,'исход данные ЭЭ'!F43&lt;5%),10,IF(AND('исход данные ЭЭ'!F43&gt;=5%,'исход данные ЭЭ'!F43&lt;10%),8,IF(AND('исход данные ЭЭ'!F43&gt;=10%,'исход данные ЭЭ'!F43&lt;15%),6,IF(AND('исход данные ЭЭ'!F43&gt;=15%,'исход данные ЭЭ'!F43&lt;20%),4,IF('исход данные ЭЭ'!F43&gt;=20%,0)))))</f>
        <v>8</v>
      </c>
      <c r="G44" s="34">
        <f>IF('исход данные ЭЭ'!G43="Нет",0,IF('исход данные ЭЭ'!G43="да",3,IF('исход данные ЭЭ'!G43="на стадии",2)))</f>
        <v>0</v>
      </c>
      <c r="H44" s="34">
        <f>IF('исход данные ЭЭ'!H43="да",2,0)</f>
        <v>0</v>
      </c>
      <c r="I44" s="70">
        <f>IF('исход данные ЭЭ'!I43=LARGE('исход данные ЭЭ'!I$4:I$131,1),10,IF('исход данные ЭЭ'!I43=LARGE('исход данные ЭЭ'!I$4:I$131,2),8,IF('исход данные ЭЭ'!I43=LARGE('исход данные ЭЭ'!I$4:I$131,3),6,0)))</f>
        <v>0</v>
      </c>
      <c r="J44" s="34">
        <f>IF('исход данные ЭЭ'!J43="да",3,0)</f>
        <v>3</v>
      </c>
      <c r="K44" s="34">
        <f>IF('исход данные ЭЭ'!K43="нет",0,IF('исход данные ЭЭ'!K43="да",5))</f>
        <v>0</v>
      </c>
      <c r="L44" s="71">
        <f t="shared" si="0"/>
        <v>13</v>
      </c>
      <c r="M44" s="107">
        <f t="shared" si="1"/>
        <v>13</v>
      </c>
      <c r="N44" s="72">
        <f t="shared" si="2"/>
        <v>13</v>
      </c>
    </row>
    <row r="45" spans="1:14" ht="33.75" x14ac:dyDescent="0.2">
      <c r="A45" s="58">
        <f t="shared" si="3"/>
        <v>41</v>
      </c>
      <c r="B45" s="17" t="s">
        <v>61</v>
      </c>
      <c r="C45" s="17"/>
      <c r="D45" s="34"/>
      <c r="E45" s="34">
        <v>2</v>
      </c>
      <c r="F45" s="34">
        <f>IF(AND('исход данные ЭЭ'!F44&gt;=0,'исход данные ЭЭ'!F44&lt;5%),10,IF(AND('исход данные ЭЭ'!F44&gt;=5%,'исход данные ЭЭ'!F44&lt;10%),8,IF(AND('исход данные ЭЭ'!F44&gt;=10%,'исход данные ЭЭ'!F44&lt;15%),6,IF(AND('исход данные ЭЭ'!F44&gt;=15%,'исход данные ЭЭ'!F44&lt;20%),4,IF('исход данные ЭЭ'!F44&gt;=20%,0)))))</f>
        <v>8</v>
      </c>
      <c r="G45" s="34">
        <f>IF('исход данные ЭЭ'!G44="Нет",0,IF('исход данные ЭЭ'!G44="да",3,IF('исход данные ЭЭ'!G44="на стадии",2)))</f>
        <v>0</v>
      </c>
      <c r="H45" s="34">
        <f>IF('исход данные ЭЭ'!H44="да",2,0)</f>
        <v>0</v>
      </c>
      <c r="I45" s="70">
        <f>IF('исход данные ЭЭ'!I44=LARGE('исход данные ЭЭ'!I$4:I$131,1),10,IF('исход данные ЭЭ'!I44=LARGE('исход данные ЭЭ'!I$4:I$131,2),8,IF('исход данные ЭЭ'!I44=LARGE('исход данные ЭЭ'!I$4:I$131,3),6,0)))</f>
        <v>0</v>
      </c>
      <c r="J45" s="34">
        <f>IF('исход данные ЭЭ'!J44="да",3,0)</f>
        <v>3</v>
      </c>
      <c r="K45" s="34">
        <f>IF('исход данные ЭЭ'!K44="нет",0,IF('исход данные ЭЭ'!K44="да",5))</f>
        <v>0</v>
      </c>
      <c r="L45" s="71">
        <f t="shared" si="0"/>
        <v>13</v>
      </c>
      <c r="M45" s="107">
        <f t="shared" si="1"/>
        <v>13</v>
      </c>
      <c r="N45" s="72">
        <f t="shared" si="2"/>
        <v>13</v>
      </c>
    </row>
    <row r="46" spans="1:14" ht="33.75" x14ac:dyDescent="0.2">
      <c r="A46" s="58">
        <f t="shared" si="3"/>
        <v>42</v>
      </c>
      <c r="B46" s="17" t="s">
        <v>62</v>
      </c>
      <c r="C46" s="17"/>
      <c r="D46" s="34"/>
      <c r="E46" s="34" t="s">
        <v>269</v>
      </c>
      <c r="F46" s="34">
        <f>IF(AND('исход данные ЭЭ'!F45&gt;=0,'исход данные ЭЭ'!F45&lt;5%),10,IF(AND('исход данные ЭЭ'!F45&gt;=5%,'исход данные ЭЭ'!F45&lt;10%),8,IF(AND('исход данные ЭЭ'!F45&gt;=10%,'исход данные ЭЭ'!F45&lt;15%),6,IF(AND('исход данные ЭЭ'!F45&gt;=15%,'исход данные ЭЭ'!F45&lt;20%),4,IF('исход данные ЭЭ'!F45&gt;=20%,0)))))</f>
        <v>8</v>
      </c>
      <c r="G46" s="34">
        <f>IF('исход данные ЭЭ'!G45="Нет",0,IF('исход данные ЭЭ'!G45="да",3,IF('исход данные ЭЭ'!G45="на стадии",2)))</f>
        <v>0</v>
      </c>
      <c r="H46" s="34">
        <f>IF('исход данные ЭЭ'!H45="да",2,0)</f>
        <v>0</v>
      </c>
      <c r="I46" s="70">
        <f>IF('исход данные ЭЭ'!I45=LARGE('исход данные ЭЭ'!I$4:I$131,1),10,IF('исход данные ЭЭ'!I45=LARGE('исход данные ЭЭ'!I$4:I$131,2),8,IF('исход данные ЭЭ'!I45=LARGE('исход данные ЭЭ'!I$4:I$131,3),6,0)))</f>
        <v>0</v>
      </c>
      <c r="J46" s="34">
        <f>IF('исход данные ЭЭ'!J45="да",3,0)</f>
        <v>3</v>
      </c>
      <c r="K46" s="34">
        <f>IF('исход данные ЭЭ'!K45="нет",0,IF('исход данные ЭЭ'!K45="да",5))</f>
        <v>0</v>
      </c>
      <c r="L46" s="71" t="str">
        <f t="shared" si="0"/>
        <v>не участвует в конкурсе</v>
      </c>
      <c r="M46" s="107">
        <f t="shared" si="1"/>
        <v>0</v>
      </c>
      <c r="N46" s="72">
        <f t="shared" si="2"/>
        <v>20</v>
      </c>
    </row>
    <row r="47" spans="1:14" ht="33.75" x14ac:dyDescent="0.2">
      <c r="A47" s="58">
        <f t="shared" si="3"/>
        <v>43</v>
      </c>
      <c r="B47" s="17" t="s">
        <v>63</v>
      </c>
      <c r="C47" s="17"/>
      <c r="D47" s="34"/>
      <c r="E47" s="34" t="s">
        <v>269</v>
      </c>
      <c r="F47" s="34">
        <f>IF(AND('исход данные ЭЭ'!F46&gt;=0,'исход данные ЭЭ'!F46&lt;5%),10,IF(AND('исход данные ЭЭ'!F46&gt;=5%,'исход данные ЭЭ'!F46&lt;10%),8,IF(AND('исход данные ЭЭ'!F46&gt;=10%,'исход данные ЭЭ'!F46&lt;15%),6,IF(AND('исход данные ЭЭ'!F46&gt;=15%,'исход данные ЭЭ'!F46&lt;20%),4,IF('исход данные ЭЭ'!F46&gt;=20%,0)))))</f>
        <v>10</v>
      </c>
      <c r="G47" s="34">
        <f>IF('исход данные ЭЭ'!G46="Нет",0,IF('исход данные ЭЭ'!G46="да",3,IF('исход данные ЭЭ'!G46="на стадии",2)))</f>
        <v>0</v>
      </c>
      <c r="H47" s="34">
        <f>IF('исход данные ЭЭ'!H46="да",2,0)</f>
        <v>0</v>
      </c>
      <c r="I47" s="70">
        <f>IF('исход данные ЭЭ'!I46=LARGE('исход данные ЭЭ'!I$4:I$131,1),10,IF('исход данные ЭЭ'!I46=LARGE('исход данные ЭЭ'!I$4:I$131,2),8,IF('исход данные ЭЭ'!I46=LARGE('исход данные ЭЭ'!I$4:I$131,3),6,0)))</f>
        <v>0</v>
      </c>
      <c r="J47" s="34">
        <f>IF('исход данные ЭЭ'!J46="да",3,0)</f>
        <v>3</v>
      </c>
      <c r="K47" s="34">
        <f>IF('исход данные ЭЭ'!K46="нет",0,IF('исход данные ЭЭ'!K46="да",5))</f>
        <v>0</v>
      </c>
      <c r="L47" s="71" t="str">
        <f t="shared" si="0"/>
        <v>не участвует в конкурсе</v>
      </c>
      <c r="M47" s="107">
        <f t="shared" si="1"/>
        <v>0</v>
      </c>
      <c r="N47" s="72">
        <f t="shared" si="2"/>
        <v>20</v>
      </c>
    </row>
    <row r="48" spans="1:14" ht="33.75" x14ac:dyDescent="0.2">
      <c r="A48" s="58">
        <f t="shared" si="3"/>
        <v>44</v>
      </c>
      <c r="B48" s="17" t="s">
        <v>64</v>
      </c>
      <c r="C48" s="17"/>
      <c r="D48" s="34"/>
      <c r="E48" s="34">
        <v>9</v>
      </c>
      <c r="F48" s="34">
        <f>IF(AND('исход данные ЭЭ'!F47&gt;=0,'исход данные ЭЭ'!F47&lt;5%),10,IF(AND('исход данные ЭЭ'!F47&gt;=5%,'исход данные ЭЭ'!F47&lt;10%),8,IF(AND('исход данные ЭЭ'!F47&gt;=10%,'исход данные ЭЭ'!F47&lt;15%),6,IF(AND('исход данные ЭЭ'!F47&gt;=15%,'исход данные ЭЭ'!F47&lt;20%),4,IF('исход данные ЭЭ'!F47&gt;=20%,0)))))</f>
        <v>10</v>
      </c>
      <c r="G48" s="34">
        <f>IF('исход данные ЭЭ'!G47="Нет",0,IF('исход данные ЭЭ'!G47="да",3,IF('исход данные ЭЭ'!G47="на стадии",2)))</f>
        <v>0</v>
      </c>
      <c r="H48" s="34">
        <f>IF('исход данные ЭЭ'!H47="да",2,0)</f>
        <v>0</v>
      </c>
      <c r="I48" s="70">
        <f>IF('исход данные ЭЭ'!I47=LARGE('исход данные ЭЭ'!I$4:I$131,1),10,IF('исход данные ЭЭ'!I47=LARGE('исход данные ЭЭ'!I$4:I$131,2),8,IF('исход данные ЭЭ'!I47=LARGE('исход данные ЭЭ'!I$4:I$131,3),6,0)))</f>
        <v>0</v>
      </c>
      <c r="J48" s="34">
        <f>IF('исход данные ЭЭ'!J47="да",3,0)</f>
        <v>3</v>
      </c>
      <c r="K48" s="34">
        <f>IF('исход данные ЭЭ'!K47="нет",0,IF('исход данные ЭЭ'!K47="да",5))</f>
        <v>0</v>
      </c>
      <c r="L48" s="71">
        <f t="shared" si="0"/>
        <v>22</v>
      </c>
      <c r="M48" s="107">
        <f t="shared" si="1"/>
        <v>22</v>
      </c>
      <c r="N48" s="72">
        <f t="shared" si="2"/>
        <v>4</v>
      </c>
    </row>
    <row r="49" spans="1:14" ht="33.75" x14ac:dyDescent="0.2">
      <c r="A49" s="58">
        <f t="shared" si="3"/>
        <v>45</v>
      </c>
      <c r="B49" s="17" t="s">
        <v>65</v>
      </c>
      <c r="C49" s="17"/>
      <c r="D49" s="34"/>
      <c r="E49" s="34">
        <v>3</v>
      </c>
      <c r="F49" s="34">
        <f>IF(AND('исход данные ЭЭ'!F48&gt;=0,'исход данные ЭЭ'!F48&lt;5%),10,IF(AND('исход данные ЭЭ'!F48&gt;=5%,'исход данные ЭЭ'!F48&lt;10%),8,IF(AND('исход данные ЭЭ'!F48&gt;=10%,'исход данные ЭЭ'!F48&lt;15%),6,IF(AND('исход данные ЭЭ'!F48&gt;=15%,'исход данные ЭЭ'!F48&lt;20%),4,IF('исход данные ЭЭ'!F48&gt;=20%,0)))))</f>
        <v>6</v>
      </c>
      <c r="G49" s="34">
        <f>IF('исход данные ЭЭ'!G48="Нет",0,IF('исход данные ЭЭ'!G48="да",3,IF('исход данные ЭЭ'!G48="на стадии",2)))</f>
        <v>0</v>
      </c>
      <c r="H49" s="34">
        <f>IF('исход данные ЭЭ'!H48="да",2,0)</f>
        <v>0</v>
      </c>
      <c r="I49" s="70">
        <f>IF('исход данные ЭЭ'!I48=LARGE('исход данные ЭЭ'!I$4:I$131,1),10,IF('исход данные ЭЭ'!I48=LARGE('исход данные ЭЭ'!I$4:I$131,2),8,IF('исход данные ЭЭ'!I48=LARGE('исход данные ЭЭ'!I$4:I$131,3),6,0)))</f>
        <v>0</v>
      </c>
      <c r="J49" s="34">
        <f>IF('исход данные ЭЭ'!J48="да",3,0)</f>
        <v>3</v>
      </c>
      <c r="K49" s="34">
        <f>IF('исход данные ЭЭ'!K48="нет",0,IF('исход данные ЭЭ'!K48="да",5))</f>
        <v>0</v>
      </c>
      <c r="L49" s="71">
        <f t="shared" si="0"/>
        <v>12</v>
      </c>
      <c r="M49" s="107">
        <f t="shared" si="1"/>
        <v>12</v>
      </c>
      <c r="N49" s="72">
        <f t="shared" si="2"/>
        <v>14</v>
      </c>
    </row>
    <row r="50" spans="1:14" ht="33.75" x14ac:dyDescent="0.2">
      <c r="A50" s="58">
        <f t="shared" si="3"/>
        <v>46</v>
      </c>
      <c r="B50" s="17" t="s">
        <v>66</v>
      </c>
      <c r="C50" s="17"/>
      <c r="D50" s="34"/>
      <c r="E50" s="34">
        <v>9</v>
      </c>
      <c r="F50" s="34">
        <f>IF(AND('исход данные ЭЭ'!F49&gt;=0,'исход данные ЭЭ'!F49&lt;5%),10,IF(AND('исход данные ЭЭ'!F49&gt;=5%,'исход данные ЭЭ'!F49&lt;10%),8,IF(AND('исход данные ЭЭ'!F49&gt;=10%,'исход данные ЭЭ'!F49&lt;15%),6,IF(AND('исход данные ЭЭ'!F49&gt;=15%,'исход данные ЭЭ'!F49&lt;20%),4,IF('исход данные ЭЭ'!F49&gt;=20%,0)))))</f>
        <v>8</v>
      </c>
      <c r="G50" s="34">
        <f>IF('исход данные ЭЭ'!G49="Нет",0,IF('исход данные ЭЭ'!G49="да",3,IF('исход данные ЭЭ'!G49="на стадии",2)))</f>
        <v>3</v>
      </c>
      <c r="H50" s="34">
        <f>IF('исход данные ЭЭ'!H49="да",2,0)</f>
        <v>0</v>
      </c>
      <c r="I50" s="70">
        <f>IF('исход данные ЭЭ'!I49=LARGE('исход данные ЭЭ'!I$4:I$131,1),10,IF('исход данные ЭЭ'!I49=LARGE('исход данные ЭЭ'!I$4:I$131,2),8,IF('исход данные ЭЭ'!I49=LARGE('исход данные ЭЭ'!I$4:I$131,3),6,0)))</f>
        <v>0</v>
      </c>
      <c r="J50" s="34">
        <f>IF('исход данные ЭЭ'!J49="да",3,0)</f>
        <v>3</v>
      </c>
      <c r="K50" s="34">
        <f>IF('исход данные ЭЭ'!K49="нет",0,IF('исход данные ЭЭ'!K49="да",5))</f>
        <v>0</v>
      </c>
      <c r="L50" s="71">
        <f t="shared" si="0"/>
        <v>23</v>
      </c>
      <c r="M50" s="107">
        <f t="shared" si="1"/>
        <v>23</v>
      </c>
      <c r="N50" s="72">
        <f t="shared" si="2"/>
        <v>3</v>
      </c>
    </row>
    <row r="51" spans="1:14" ht="45" x14ac:dyDescent="0.2">
      <c r="A51" s="58">
        <f t="shared" si="3"/>
        <v>47</v>
      </c>
      <c r="B51" s="17" t="s">
        <v>67</v>
      </c>
      <c r="C51" s="17"/>
      <c r="D51" s="34"/>
      <c r="E51" s="34">
        <v>4</v>
      </c>
      <c r="F51" s="34">
        <f>IF(AND('исход данные ЭЭ'!F50&gt;=0,'исход данные ЭЭ'!F50&lt;5%),10,IF(AND('исход данные ЭЭ'!F50&gt;=5%,'исход данные ЭЭ'!F50&lt;10%),8,IF(AND('исход данные ЭЭ'!F50&gt;=10%,'исход данные ЭЭ'!F50&lt;15%),6,IF(AND('исход данные ЭЭ'!F50&gt;=15%,'исход данные ЭЭ'!F50&lt;20%),4,IF('исход данные ЭЭ'!F50&gt;=20%,0)))))</f>
        <v>6</v>
      </c>
      <c r="G51" s="34">
        <f>IF('исход данные ЭЭ'!G50="Нет",0,IF('исход данные ЭЭ'!G50="да",3,IF('исход данные ЭЭ'!G50="на стадии",2)))</f>
        <v>3</v>
      </c>
      <c r="H51" s="34">
        <f>IF('исход данные ЭЭ'!H50="да",2,0)</f>
        <v>0</v>
      </c>
      <c r="I51" s="70">
        <f>IF('исход данные ЭЭ'!I50=LARGE('исход данные ЭЭ'!I$4:I$131,1),10,IF('исход данные ЭЭ'!I50=LARGE('исход данные ЭЭ'!I$4:I$131,2),8,IF('исход данные ЭЭ'!I50=LARGE('исход данные ЭЭ'!I$4:I$131,3),6,0)))</f>
        <v>0</v>
      </c>
      <c r="J51" s="34">
        <f>IF('исход данные ЭЭ'!J50="да",3,0)</f>
        <v>3</v>
      </c>
      <c r="K51" s="34">
        <f>IF('исход данные ЭЭ'!K50="нет",0,IF('исход данные ЭЭ'!K50="да",5))</f>
        <v>0</v>
      </c>
      <c r="L51" s="71">
        <f t="shared" si="0"/>
        <v>16</v>
      </c>
      <c r="M51" s="107">
        <f t="shared" si="1"/>
        <v>16</v>
      </c>
      <c r="N51" s="72">
        <f t="shared" si="2"/>
        <v>10</v>
      </c>
    </row>
    <row r="52" spans="1:14" ht="33.75" x14ac:dyDescent="0.2">
      <c r="A52" s="58">
        <f t="shared" si="3"/>
        <v>48</v>
      </c>
      <c r="B52" s="17" t="s">
        <v>68</v>
      </c>
      <c r="C52" s="17"/>
      <c r="D52" s="34"/>
      <c r="E52" s="34">
        <v>10</v>
      </c>
      <c r="F52" s="34">
        <f>IF(AND('исход данные ЭЭ'!F51&gt;=0,'исход данные ЭЭ'!F51&lt;5%),10,IF(AND('исход данные ЭЭ'!F51&gt;=5%,'исход данные ЭЭ'!F51&lt;10%),8,IF(AND('исход данные ЭЭ'!F51&gt;=10%,'исход данные ЭЭ'!F51&lt;15%),6,IF(AND('исход данные ЭЭ'!F51&gt;=15%,'исход данные ЭЭ'!F51&lt;20%),4,IF('исход данные ЭЭ'!F51&gt;=20%,0)))))</f>
        <v>10</v>
      </c>
      <c r="G52" s="34">
        <f>IF('исход данные ЭЭ'!G51="Нет",0,IF('исход данные ЭЭ'!G51="да",3,IF('исход данные ЭЭ'!G51="на стадии",2)))</f>
        <v>0</v>
      </c>
      <c r="H52" s="34">
        <f>IF('исход данные ЭЭ'!H51="да",2,0)</f>
        <v>0</v>
      </c>
      <c r="I52" s="70">
        <f>IF('исход данные ЭЭ'!I51=LARGE('исход данные ЭЭ'!I$4:I$131,1),10,IF('исход данные ЭЭ'!I51=LARGE('исход данные ЭЭ'!I$4:I$131,2),8,IF('исход данные ЭЭ'!I51=LARGE('исход данные ЭЭ'!I$4:I$131,3),6,0)))</f>
        <v>0</v>
      </c>
      <c r="J52" s="34">
        <f>IF('исход данные ЭЭ'!J51="да",3,0)</f>
        <v>3</v>
      </c>
      <c r="K52" s="34">
        <f>IF('исход данные ЭЭ'!K51="нет",0,IF('исход данные ЭЭ'!K51="да",5))</f>
        <v>0</v>
      </c>
      <c r="L52" s="71">
        <f t="shared" si="0"/>
        <v>23</v>
      </c>
      <c r="M52" s="107">
        <f t="shared" si="1"/>
        <v>23</v>
      </c>
      <c r="N52" s="72">
        <f t="shared" si="2"/>
        <v>3</v>
      </c>
    </row>
    <row r="53" spans="1:14" ht="33.75" x14ac:dyDescent="0.2">
      <c r="A53" s="58">
        <f t="shared" si="3"/>
        <v>49</v>
      </c>
      <c r="B53" s="17" t="s">
        <v>69</v>
      </c>
      <c r="C53" s="17"/>
      <c r="D53" s="34"/>
      <c r="E53" s="34">
        <v>4</v>
      </c>
      <c r="F53" s="34">
        <f>IF(AND('исход данные ЭЭ'!F52&gt;=0,'исход данные ЭЭ'!F52&lt;5%),10,IF(AND('исход данные ЭЭ'!F52&gt;=5%,'исход данные ЭЭ'!F52&lt;10%),8,IF(AND('исход данные ЭЭ'!F52&gt;=10%,'исход данные ЭЭ'!F52&lt;15%),6,IF(AND('исход данные ЭЭ'!F52&gt;=15%,'исход данные ЭЭ'!F52&lt;20%),4,IF('исход данные ЭЭ'!F52&gt;=20%,0)))))</f>
        <v>8</v>
      </c>
      <c r="G53" s="34">
        <f>IF('исход данные ЭЭ'!G52="Нет",0,IF('исход данные ЭЭ'!G52="да",3,IF('исход данные ЭЭ'!G52="на стадии",2)))</f>
        <v>0</v>
      </c>
      <c r="H53" s="34">
        <f>IF('исход данные ЭЭ'!H52="да",2,0)</f>
        <v>0</v>
      </c>
      <c r="I53" s="70">
        <f>IF('исход данные ЭЭ'!I52=LARGE('исход данные ЭЭ'!I$4:I$131,1),10,IF('исход данные ЭЭ'!I52=LARGE('исход данные ЭЭ'!I$4:I$131,2),8,IF('исход данные ЭЭ'!I52=LARGE('исход данные ЭЭ'!I$4:I$131,3),6,0)))</f>
        <v>0</v>
      </c>
      <c r="J53" s="34">
        <f>IF('исход данные ЭЭ'!J52="да",3,0)</f>
        <v>3</v>
      </c>
      <c r="K53" s="34">
        <f>IF('исход данные ЭЭ'!K52="нет",0,IF('исход данные ЭЭ'!K52="да",5))</f>
        <v>0</v>
      </c>
      <c r="L53" s="71">
        <f t="shared" si="0"/>
        <v>15</v>
      </c>
      <c r="M53" s="107">
        <f t="shared" si="1"/>
        <v>15</v>
      </c>
      <c r="N53" s="72">
        <f t="shared" si="2"/>
        <v>11</v>
      </c>
    </row>
    <row r="54" spans="1:14" ht="33.75" x14ac:dyDescent="0.2">
      <c r="A54" s="58">
        <f t="shared" si="3"/>
        <v>50</v>
      </c>
      <c r="B54" s="17" t="s">
        <v>70</v>
      </c>
      <c r="C54" s="17"/>
      <c r="D54" s="34"/>
      <c r="E54" s="34">
        <v>3</v>
      </c>
      <c r="F54" s="34">
        <f>IF(AND('исход данные ЭЭ'!F53&gt;=0,'исход данные ЭЭ'!F53&lt;5%),10,IF(AND('исход данные ЭЭ'!F53&gt;=5%,'исход данные ЭЭ'!F53&lt;10%),8,IF(AND('исход данные ЭЭ'!F53&gt;=10%,'исход данные ЭЭ'!F53&lt;15%),6,IF(AND('исход данные ЭЭ'!F53&gt;=15%,'исход данные ЭЭ'!F53&lt;20%),4,IF('исход данные ЭЭ'!F53&gt;=20%,0)))))</f>
        <v>6</v>
      </c>
      <c r="G54" s="34">
        <f>IF('исход данные ЭЭ'!G53="Нет",0,IF('исход данные ЭЭ'!G53="да",3,IF('исход данные ЭЭ'!G53="на стадии",2)))</f>
        <v>0</v>
      </c>
      <c r="H54" s="34">
        <f>IF('исход данные ЭЭ'!H53="да",2,0)</f>
        <v>0</v>
      </c>
      <c r="I54" s="70">
        <f>IF('исход данные ЭЭ'!I53=LARGE('исход данные ЭЭ'!I$4:I$131,1),10,IF('исход данные ЭЭ'!I53=LARGE('исход данные ЭЭ'!I$4:I$131,2),8,IF('исход данные ЭЭ'!I53=LARGE('исход данные ЭЭ'!I$4:I$131,3),6,0)))</f>
        <v>0</v>
      </c>
      <c r="J54" s="34">
        <f>IF('исход данные ЭЭ'!J53="да",3,0)</f>
        <v>3</v>
      </c>
      <c r="K54" s="34">
        <f>IF('исход данные ЭЭ'!K53="нет",0,IF('исход данные ЭЭ'!K53="да",5))</f>
        <v>0</v>
      </c>
      <c r="L54" s="71">
        <f t="shared" si="0"/>
        <v>12</v>
      </c>
      <c r="M54" s="107">
        <f t="shared" si="1"/>
        <v>12</v>
      </c>
      <c r="N54" s="72">
        <f t="shared" si="2"/>
        <v>14</v>
      </c>
    </row>
    <row r="55" spans="1:14" ht="33.75" x14ac:dyDescent="0.2">
      <c r="A55" s="58">
        <f t="shared" si="3"/>
        <v>51</v>
      </c>
      <c r="B55" s="17" t="s">
        <v>71</v>
      </c>
      <c r="C55" s="17"/>
      <c r="D55" s="34"/>
      <c r="E55" s="34" t="s">
        <v>269</v>
      </c>
      <c r="F55" s="34">
        <f>IF(AND('исход данные ЭЭ'!F54&gt;=0,'исход данные ЭЭ'!F54&lt;5%),10,IF(AND('исход данные ЭЭ'!F54&gt;=5%,'исход данные ЭЭ'!F54&lt;10%),8,IF(AND('исход данные ЭЭ'!F54&gt;=10%,'исход данные ЭЭ'!F54&lt;15%),6,IF(AND('исход данные ЭЭ'!F54&gt;=15%,'исход данные ЭЭ'!F54&lt;20%),4,IF('исход данные ЭЭ'!F54&gt;=20%,0)))))</f>
        <v>10</v>
      </c>
      <c r="G55" s="34">
        <f>IF('исход данные ЭЭ'!G54="Нет",0,IF('исход данные ЭЭ'!G54="да",3,IF('исход данные ЭЭ'!G54="на стадии",2)))</f>
        <v>0</v>
      </c>
      <c r="H55" s="34">
        <f>IF('исход данные ЭЭ'!H54="да",2,0)</f>
        <v>0</v>
      </c>
      <c r="I55" s="70">
        <f>IF('исход данные ЭЭ'!I54=LARGE('исход данные ЭЭ'!I$4:I$131,1),10,IF('исход данные ЭЭ'!I54=LARGE('исход данные ЭЭ'!I$4:I$131,2),8,IF('исход данные ЭЭ'!I54=LARGE('исход данные ЭЭ'!I$4:I$131,3),6,0)))</f>
        <v>0</v>
      </c>
      <c r="J55" s="34">
        <f>IF('исход данные ЭЭ'!J54="да",3,0)</f>
        <v>3</v>
      </c>
      <c r="K55" s="34">
        <f>IF('исход данные ЭЭ'!K54="нет",0,IF('исход данные ЭЭ'!K54="да",5))</f>
        <v>0</v>
      </c>
      <c r="L55" s="71" t="str">
        <f t="shared" si="0"/>
        <v>не участвует в конкурсе</v>
      </c>
      <c r="M55" s="107">
        <f t="shared" si="1"/>
        <v>0</v>
      </c>
      <c r="N55" s="72">
        <f t="shared" si="2"/>
        <v>20</v>
      </c>
    </row>
    <row r="56" spans="1:14" ht="33.75" x14ac:dyDescent="0.2">
      <c r="A56" s="58">
        <f t="shared" si="3"/>
        <v>52</v>
      </c>
      <c r="B56" s="17" t="s">
        <v>72</v>
      </c>
      <c r="C56" s="17"/>
      <c r="D56" s="34"/>
      <c r="E56" s="34">
        <v>9</v>
      </c>
      <c r="F56" s="34">
        <f>IF(AND('исход данные ЭЭ'!F55&gt;=0,'исход данные ЭЭ'!F55&lt;5%),10,IF(AND('исход данные ЭЭ'!F55&gt;=5%,'исход данные ЭЭ'!F55&lt;10%),8,IF(AND('исход данные ЭЭ'!F55&gt;=10%,'исход данные ЭЭ'!F55&lt;15%),6,IF(AND('исход данные ЭЭ'!F55&gt;=15%,'исход данные ЭЭ'!F55&lt;20%),4,IF('исход данные ЭЭ'!F55&gt;=20%,0)))))</f>
        <v>8</v>
      </c>
      <c r="G56" s="34">
        <f>IF('исход данные ЭЭ'!G55="Нет",0,IF('исход данные ЭЭ'!G55="да",3,IF('исход данные ЭЭ'!G55="на стадии",2)))</f>
        <v>0</v>
      </c>
      <c r="H56" s="34">
        <f>IF('исход данные ЭЭ'!H55="да",2,0)</f>
        <v>0</v>
      </c>
      <c r="I56" s="70">
        <f>IF('исход данные ЭЭ'!I55=LARGE('исход данные ЭЭ'!I$4:I$131,1),10,IF('исход данные ЭЭ'!I55=LARGE('исход данные ЭЭ'!I$4:I$131,2),8,IF('исход данные ЭЭ'!I55=LARGE('исход данные ЭЭ'!I$4:I$131,3),6,0)))</f>
        <v>0</v>
      </c>
      <c r="J56" s="34">
        <f>IF('исход данные ЭЭ'!J55="да",3,0)</f>
        <v>3</v>
      </c>
      <c r="K56" s="34">
        <f>IF('исход данные ЭЭ'!K55="нет",0,IF('исход данные ЭЭ'!K55="да",5))</f>
        <v>0</v>
      </c>
      <c r="L56" s="71">
        <f t="shared" si="0"/>
        <v>20</v>
      </c>
      <c r="M56" s="107">
        <f t="shared" si="1"/>
        <v>20</v>
      </c>
      <c r="N56" s="72">
        <f t="shared" si="2"/>
        <v>6</v>
      </c>
    </row>
    <row r="57" spans="1:14" ht="33.75" x14ac:dyDescent="0.2">
      <c r="A57" s="58">
        <f t="shared" si="3"/>
        <v>53</v>
      </c>
      <c r="B57" s="17" t="s">
        <v>73</v>
      </c>
      <c r="C57" s="17"/>
      <c r="D57" s="34"/>
      <c r="E57" s="34">
        <v>4</v>
      </c>
      <c r="F57" s="34">
        <f>IF(AND('исход данные ЭЭ'!F56&gt;=0,'исход данные ЭЭ'!F56&lt;5%),10,IF(AND('исход данные ЭЭ'!F56&gt;=5%,'исход данные ЭЭ'!F56&lt;10%),8,IF(AND('исход данные ЭЭ'!F56&gt;=10%,'исход данные ЭЭ'!F56&lt;15%),6,IF(AND('исход данные ЭЭ'!F56&gt;=15%,'исход данные ЭЭ'!F56&lt;20%),4,IF('исход данные ЭЭ'!F56&gt;=20%,0)))))</f>
        <v>6</v>
      </c>
      <c r="G57" s="34">
        <f>IF('исход данные ЭЭ'!G56="Нет",0,IF('исход данные ЭЭ'!G56="да",3,IF('исход данные ЭЭ'!G56="на стадии",2)))</f>
        <v>3</v>
      </c>
      <c r="H57" s="34">
        <f>IF('исход данные ЭЭ'!H56="да",2,0)</f>
        <v>0</v>
      </c>
      <c r="I57" s="70">
        <f>IF('исход данные ЭЭ'!I56=LARGE('исход данные ЭЭ'!I$4:I$131,1),10,IF('исход данные ЭЭ'!I56=LARGE('исход данные ЭЭ'!I$4:I$131,2),8,IF('исход данные ЭЭ'!I56=LARGE('исход данные ЭЭ'!I$4:I$131,3),6,0)))</f>
        <v>0</v>
      </c>
      <c r="J57" s="34">
        <f>IF('исход данные ЭЭ'!J56="да",3,0)</f>
        <v>3</v>
      </c>
      <c r="K57" s="34">
        <f>IF('исход данные ЭЭ'!K56="нет",0,IF('исход данные ЭЭ'!K56="да",5))</f>
        <v>0</v>
      </c>
      <c r="L57" s="71">
        <f t="shared" si="0"/>
        <v>16</v>
      </c>
      <c r="M57" s="107">
        <f t="shared" si="1"/>
        <v>16</v>
      </c>
      <c r="N57" s="72">
        <f t="shared" si="2"/>
        <v>10</v>
      </c>
    </row>
    <row r="58" spans="1:14" ht="33.75" x14ac:dyDescent="0.2">
      <c r="A58" s="58">
        <f t="shared" si="3"/>
        <v>54</v>
      </c>
      <c r="B58" s="17" t="s">
        <v>74</v>
      </c>
      <c r="C58" s="17"/>
      <c r="D58" s="34"/>
      <c r="E58" s="34">
        <v>3</v>
      </c>
      <c r="F58" s="34">
        <f>IF(AND('исход данные ЭЭ'!F57&gt;=0,'исход данные ЭЭ'!F57&lt;5%),10,IF(AND('исход данные ЭЭ'!F57&gt;=5%,'исход данные ЭЭ'!F57&lt;10%),8,IF(AND('исход данные ЭЭ'!F57&gt;=10%,'исход данные ЭЭ'!F57&lt;15%),6,IF(AND('исход данные ЭЭ'!F57&gt;=15%,'исход данные ЭЭ'!F57&lt;20%),4,IF('исход данные ЭЭ'!F57&gt;=20%,0)))))</f>
        <v>10</v>
      </c>
      <c r="G58" s="34">
        <f>IF('исход данные ЭЭ'!G57="Нет",0,IF('исход данные ЭЭ'!G57="да",3,IF('исход данные ЭЭ'!G57="на стадии",2)))</f>
        <v>0</v>
      </c>
      <c r="H58" s="34">
        <f>IF('исход данные ЭЭ'!H57="да",2,0)</f>
        <v>0</v>
      </c>
      <c r="I58" s="70">
        <f>IF('исход данные ЭЭ'!I57=LARGE('исход данные ЭЭ'!I$4:I$131,1),10,IF('исход данные ЭЭ'!I57=LARGE('исход данные ЭЭ'!I$4:I$131,2),8,IF('исход данные ЭЭ'!I57=LARGE('исход данные ЭЭ'!I$4:I$131,3),6,0)))</f>
        <v>0</v>
      </c>
      <c r="J58" s="34">
        <f>IF('исход данные ЭЭ'!J57="да",3,0)</f>
        <v>3</v>
      </c>
      <c r="K58" s="34">
        <f>IF('исход данные ЭЭ'!K57="нет",0,IF('исход данные ЭЭ'!K57="да",5))</f>
        <v>0</v>
      </c>
      <c r="L58" s="71">
        <f t="shared" si="0"/>
        <v>16</v>
      </c>
      <c r="M58" s="107">
        <f t="shared" si="1"/>
        <v>16</v>
      </c>
      <c r="N58" s="72">
        <f t="shared" si="2"/>
        <v>10</v>
      </c>
    </row>
    <row r="59" spans="1:14" ht="33.75" x14ac:dyDescent="0.2">
      <c r="A59" s="58">
        <f t="shared" si="3"/>
        <v>55</v>
      </c>
      <c r="B59" s="17" t="s">
        <v>75</v>
      </c>
      <c r="C59" s="17"/>
      <c r="D59" s="34"/>
      <c r="E59" s="34" t="s">
        <v>269</v>
      </c>
      <c r="F59" s="34">
        <f>IF(AND('исход данные ЭЭ'!F58&gt;=0,'исход данные ЭЭ'!F58&lt;5%),10,IF(AND('исход данные ЭЭ'!F58&gt;=5%,'исход данные ЭЭ'!F58&lt;10%),8,IF(AND('исход данные ЭЭ'!F58&gt;=10%,'исход данные ЭЭ'!F58&lt;15%),6,IF(AND('исход данные ЭЭ'!F58&gt;=15%,'исход данные ЭЭ'!F58&lt;20%),4,IF('исход данные ЭЭ'!F58&gt;=20%,0)))))</f>
        <v>10</v>
      </c>
      <c r="G59" s="34">
        <f>IF('исход данные ЭЭ'!G58="Нет",0,IF('исход данные ЭЭ'!G58="да",3,IF('исход данные ЭЭ'!G58="на стадии",2)))</f>
        <v>0</v>
      </c>
      <c r="H59" s="34">
        <f>IF('исход данные ЭЭ'!H58="да",2,0)</f>
        <v>0</v>
      </c>
      <c r="I59" s="70">
        <f>IF('исход данные ЭЭ'!I58=LARGE('исход данные ЭЭ'!I$4:I$131,1),10,IF('исход данные ЭЭ'!I58=LARGE('исход данные ЭЭ'!I$4:I$131,2),8,IF('исход данные ЭЭ'!I58=LARGE('исход данные ЭЭ'!I$4:I$131,3),6,0)))</f>
        <v>0</v>
      </c>
      <c r="J59" s="34">
        <f>IF('исход данные ЭЭ'!J58="да",3,0)</f>
        <v>3</v>
      </c>
      <c r="K59" s="34">
        <f>IF('исход данные ЭЭ'!K58="нет",0,IF('исход данные ЭЭ'!K58="да",5))</f>
        <v>0</v>
      </c>
      <c r="L59" s="71" t="str">
        <f t="shared" si="0"/>
        <v>не участвует в конкурсе</v>
      </c>
      <c r="M59" s="107">
        <f t="shared" si="1"/>
        <v>0</v>
      </c>
      <c r="N59" s="72">
        <f t="shared" si="2"/>
        <v>20</v>
      </c>
    </row>
    <row r="60" spans="1:14" ht="33.75" x14ac:dyDescent="0.2">
      <c r="A60" s="58">
        <f t="shared" si="3"/>
        <v>56</v>
      </c>
      <c r="B60" s="17" t="s">
        <v>76</v>
      </c>
      <c r="C60" s="17"/>
      <c r="D60" s="34"/>
      <c r="E60" s="34">
        <v>9</v>
      </c>
      <c r="F60" s="34">
        <f>IF(AND('исход данные ЭЭ'!F59&gt;=0,'исход данные ЭЭ'!F59&lt;5%),10,IF(AND('исход данные ЭЭ'!F59&gt;=5%,'исход данные ЭЭ'!F59&lt;10%),8,IF(AND('исход данные ЭЭ'!F59&gt;=10%,'исход данные ЭЭ'!F59&lt;15%),6,IF(AND('исход данные ЭЭ'!F59&gt;=15%,'исход данные ЭЭ'!F59&lt;20%),4,IF('исход данные ЭЭ'!F59&gt;=20%,0)))))</f>
        <v>8</v>
      </c>
      <c r="G60" s="34">
        <f>IF('исход данные ЭЭ'!G59="Нет",0,IF('исход данные ЭЭ'!G59="да",3,IF('исход данные ЭЭ'!G59="на стадии",2)))</f>
        <v>0</v>
      </c>
      <c r="H60" s="34">
        <f>IF('исход данные ЭЭ'!H59="да",2,0)</f>
        <v>0</v>
      </c>
      <c r="I60" s="70">
        <f>IF('исход данные ЭЭ'!I59=LARGE('исход данные ЭЭ'!I$4:I$131,1),10,IF('исход данные ЭЭ'!I59=LARGE('исход данные ЭЭ'!I$4:I$131,2),8,IF('исход данные ЭЭ'!I59=LARGE('исход данные ЭЭ'!I$4:I$131,3),6,0)))</f>
        <v>0</v>
      </c>
      <c r="J60" s="34">
        <f>IF('исход данные ЭЭ'!J59="да",3,0)</f>
        <v>3</v>
      </c>
      <c r="K60" s="34">
        <f>IF('исход данные ЭЭ'!K59="нет",0,IF('исход данные ЭЭ'!K59="да",5))</f>
        <v>0</v>
      </c>
      <c r="L60" s="71">
        <f t="shared" si="0"/>
        <v>20</v>
      </c>
      <c r="M60" s="107">
        <f t="shared" si="1"/>
        <v>20</v>
      </c>
      <c r="N60" s="72">
        <f t="shared" si="2"/>
        <v>6</v>
      </c>
    </row>
    <row r="61" spans="1:14" ht="33.75" x14ac:dyDescent="0.2">
      <c r="A61" s="58">
        <f t="shared" si="3"/>
        <v>57</v>
      </c>
      <c r="B61" s="17" t="s">
        <v>77</v>
      </c>
      <c r="C61" s="17"/>
      <c r="D61" s="34"/>
      <c r="E61" s="34" t="s">
        <v>269</v>
      </c>
      <c r="F61" s="34">
        <f>IF(AND('исход данные ЭЭ'!F60&gt;=0,'исход данные ЭЭ'!F60&lt;5%),10,IF(AND('исход данные ЭЭ'!F60&gt;=5%,'исход данные ЭЭ'!F60&lt;10%),8,IF(AND('исход данные ЭЭ'!F60&gt;=10%,'исход данные ЭЭ'!F60&lt;15%),6,IF(AND('исход данные ЭЭ'!F60&gt;=15%,'исход данные ЭЭ'!F60&lt;20%),4,IF('исход данные ЭЭ'!F60&gt;=20%,0)))))</f>
        <v>6</v>
      </c>
      <c r="G61" s="34">
        <f>IF('исход данные ЭЭ'!G60="Нет",0,IF('исход данные ЭЭ'!G60="да",3,IF('исход данные ЭЭ'!G60="на стадии",2)))</f>
        <v>0</v>
      </c>
      <c r="H61" s="34">
        <f>IF('исход данные ЭЭ'!H60="да",2,0)</f>
        <v>0</v>
      </c>
      <c r="I61" s="70">
        <f>IF('исход данные ЭЭ'!I60=LARGE('исход данные ЭЭ'!I$4:I$131,1),10,IF('исход данные ЭЭ'!I60=LARGE('исход данные ЭЭ'!I$4:I$131,2),8,IF('исход данные ЭЭ'!I60=LARGE('исход данные ЭЭ'!I$4:I$131,3),6,0)))</f>
        <v>0</v>
      </c>
      <c r="J61" s="34">
        <f>IF('исход данные ЭЭ'!J60="да",3,0)</f>
        <v>3</v>
      </c>
      <c r="K61" s="34">
        <f>IF('исход данные ЭЭ'!K60="нет",0,IF('исход данные ЭЭ'!K60="да",5))</f>
        <v>0</v>
      </c>
      <c r="L61" s="71" t="str">
        <f t="shared" si="0"/>
        <v>не участвует в конкурсе</v>
      </c>
      <c r="M61" s="107">
        <f t="shared" si="1"/>
        <v>0</v>
      </c>
      <c r="N61" s="72">
        <f t="shared" si="2"/>
        <v>20</v>
      </c>
    </row>
    <row r="62" spans="1:14" ht="33.75" x14ac:dyDescent="0.2">
      <c r="A62" s="58">
        <f t="shared" si="3"/>
        <v>58</v>
      </c>
      <c r="B62" s="17" t="s">
        <v>78</v>
      </c>
      <c r="C62" s="17"/>
      <c r="D62" s="34"/>
      <c r="E62" s="34">
        <v>4</v>
      </c>
      <c r="F62" s="34">
        <f>IF(AND('исход данные ЭЭ'!F61&gt;=0,'исход данные ЭЭ'!F61&lt;5%),10,IF(AND('исход данные ЭЭ'!F61&gt;=5%,'исход данные ЭЭ'!F61&lt;10%),8,IF(AND('исход данные ЭЭ'!F61&gt;=10%,'исход данные ЭЭ'!F61&lt;15%),6,IF(AND('исход данные ЭЭ'!F61&gt;=15%,'исход данные ЭЭ'!F61&lt;20%),4,IF('исход данные ЭЭ'!F61&gt;=20%,0)))))</f>
        <v>8</v>
      </c>
      <c r="G62" s="34">
        <f>IF('исход данные ЭЭ'!G61="Нет",0,IF('исход данные ЭЭ'!G61="да",3,IF('исход данные ЭЭ'!G61="на стадии",2)))</f>
        <v>0</v>
      </c>
      <c r="H62" s="34">
        <f>IF('исход данные ЭЭ'!H61="да",2,0)</f>
        <v>0</v>
      </c>
      <c r="I62" s="70">
        <f>IF('исход данные ЭЭ'!I61=LARGE('исход данные ЭЭ'!I$4:I$131,1),10,IF('исход данные ЭЭ'!I61=LARGE('исход данные ЭЭ'!I$4:I$131,2),8,IF('исход данные ЭЭ'!I61=LARGE('исход данные ЭЭ'!I$4:I$131,3),6,0)))</f>
        <v>0</v>
      </c>
      <c r="J62" s="34">
        <f>IF('исход данные ЭЭ'!J61="да",3,0)</f>
        <v>3</v>
      </c>
      <c r="K62" s="34">
        <f>IF('исход данные ЭЭ'!K61="нет",0,IF('исход данные ЭЭ'!K61="да",5))</f>
        <v>0</v>
      </c>
      <c r="L62" s="71">
        <f t="shared" si="0"/>
        <v>15</v>
      </c>
      <c r="M62" s="107">
        <f t="shared" si="1"/>
        <v>15</v>
      </c>
      <c r="N62" s="72">
        <f t="shared" si="2"/>
        <v>11</v>
      </c>
    </row>
    <row r="63" spans="1:14" ht="45" x14ac:dyDescent="0.2">
      <c r="A63" s="58">
        <f t="shared" si="3"/>
        <v>59</v>
      </c>
      <c r="B63" s="17" t="s">
        <v>79</v>
      </c>
      <c r="C63" s="17"/>
      <c r="D63" s="34"/>
      <c r="E63" s="34">
        <v>8</v>
      </c>
      <c r="F63" s="34">
        <f>IF(AND('исход данные ЭЭ'!F62&gt;=0,'исход данные ЭЭ'!F62&lt;5%),10,IF(AND('исход данные ЭЭ'!F62&gt;=5%,'исход данные ЭЭ'!F62&lt;10%),8,IF(AND('исход данные ЭЭ'!F62&gt;=10%,'исход данные ЭЭ'!F62&lt;15%),6,IF(AND('исход данные ЭЭ'!F62&gt;=15%,'исход данные ЭЭ'!F62&lt;20%),4,IF('исход данные ЭЭ'!F62&gt;=20%,0)))))</f>
        <v>10</v>
      </c>
      <c r="G63" s="34">
        <f>IF('исход данные ЭЭ'!G62="Нет",0,IF('исход данные ЭЭ'!G62="да",3,IF('исход данные ЭЭ'!G62="на стадии",2)))</f>
        <v>0</v>
      </c>
      <c r="H63" s="34">
        <f>IF('исход данные ЭЭ'!H62="да",2,0)</f>
        <v>0</v>
      </c>
      <c r="I63" s="70">
        <f>IF('исход данные ЭЭ'!I62=LARGE('исход данные ЭЭ'!I$4:I$131,1),10,IF('исход данные ЭЭ'!I62=LARGE('исход данные ЭЭ'!I$4:I$131,2),8,IF('исход данные ЭЭ'!I62=LARGE('исход данные ЭЭ'!I$4:I$131,3),6,0)))</f>
        <v>0</v>
      </c>
      <c r="J63" s="34">
        <f>IF('исход данные ЭЭ'!J62="да",3,0)</f>
        <v>3</v>
      </c>
      <c r="K63" s="34">
        <f>IF('исход данные ЭЭ'!K62="нет",0,IF('исход данные ЭЭ'!K62="да",5))</f>
        <v>0</v>
      </c>
      <c r="L63" s="71">
        <f t="shared" si="0"/>
        <v>21</v>
      </c>
      <c r="M63" s="107">
        <f t="shared" si="1"/>
        <v>21</v>
      </c>
      <c r="N63" s="72">
        <f t="shared" si="2"/>
        <v>5</v>
      </c>
    </row>
    <row r="64" spans="1:14" ht="33.75" x14ac:dyDescent="0.2">
      <c r="A64" s="58">
        <f t="shared" si="3"/>
        <v>60</v>
      </c>
      <c r="B64" s="17" t="s">
        <v>80</v>
      </c>
      <c r="C64" s="17"/>
      <c r="D64" s="34"/>
      <c r="E64" s="34">
        <v>9</v>
      </c>
      <c r="F64" s="34">
        <f>IF(AND('исход данные ЭЭ'!F63&gt;=0,'исход данные ЭЭ'!F63&lt;5%),10,IF(AND('исход данные ЭЭ'!F63&gt;=5%,'исход данные ЭЭ'!F63&lt;10%),8,IF(AND('исход данные ЭЭ'!F63&gt;=10%,'исход данные ЭЭ'!F63&lt;15%),6,IF(AND('исход данные ЭЭ'!F63&gt;=15%,'исход данные ЭЭ'!F63&lt;20%),4,IF('исход данные ЭЭ'!F63&gt;=20%,0)))))</f>
        <v>10</v>
      </c>
      <c r="G64" s="34">
        <f>IF('исход данные ЭЭ'!G63="Нет",0,IF('исход данные ЭЭ'!G63="да",3,IF('исход данные ЭЭ'!G63="на стадии",2)))</f>
        <v>0</v>
      </c>
      <c r="H64" s="34">
        <f>IF('исход данные ЭЭ'!H63="да",2,0)</f>
        <v>0</v>
      </c>
      <c r="I64" s="70">
        <f>IF('исход данные ЭЭ'!I63=LARGE('исход данные ЭЭ'!I$4:I$131,1),10,IF('исход данные ЭЭ'!I63=LARGE('исход данные ЭЭ'!I$4:I$131,2),8,IF('исход данные ЭЭ'!I63=LARGE('исход данные ЭЭ'!I$4:I$131,3),6,0)))</f>
        <v>0</v>
      </c>
      <c r="J64" s="34">
        <f>IF('исход данные ЭЭ'!J63="да",3,0)</f>
        <v>3</v>
      </c>
      <c r="K64" s="34">
        <f>IF('исход данные ЭЭ'!K63="нет",0,IF('исход данные ЭЭ'!K63="да",5))</f>
        <v>0</v>
      </c>
      <c r="L64" s="71">
        <f t="shared" si="0"/>
        <v>22</v>
      </c>
      <c r="M64" s="107">
        <f t="shared" si="1"/>
        <v>22</v>
      </c>
      <c r="N64" s="72">
        <f t="shared" si="2"/>
        <v>4</v>
      </c>
    </row>
    <row r="65" spans="1:14" ht="33.75" x14ac:dyDescent="0.2">
      <c r="A65" s="58">
        <f t="shared" si="3"/>
        <v>61</v>
      </c>
      <c r="B65" s="17" t="s">
        <v>81</v>
      </c>
      <c r="C65" s="17"/>
      <c r="D65" s="34"/>
      <c r="E65" s="34">
        <v>4</v>
      </c>
      <c r="F65" s="34">
        <f>IF(AND('исход данные ЭЭ'!F64&gt;=0,'исход данные ЭЭ'!F64&lt;5%),10,IF(AND('исход данные ЭЭ'!F64&gt;=5%,'исход данные ЭЭ'!F64&lt;10%),8,IF(AND('исход данные ЭЭ'!F64&gt;=10%,'исход данные ЭЭ'!F64&lt;15%),6,IF(AND('исход данные ЭЭ'!F64&gt;=15%,'исход данные ЭЭ'!F64&lt;20%),4,IF('исход данные ЭЭ'!F64&gt;=20%,0)))))</f>
        <v>10</v>
      </c>
      <c r="G65" s="34">
        <f>IF('исход данные ЭЭ'!G64="Нет",0,IF('исход данные ЭЭ'!G64="да",3,IF('исход данные ЭЭ'!G64="на стадии",2)))</f>
        <v>0</v>
      </c>
      <c r="H65" s="34">
        <f>IF('исход данные ЭЭ'!H64="да",2,0)</f>
        <v>0</v>
      </c>
      <c r="I65" s="70">
        <f>IF('исход данные ЭЭ'!I64=LARGE('исход данные ЭЭ'!I$4:I$131,1),10,IF('исход данные ЭЭ'!I64=LARGE('исход данные ЭЭ'!I$4:I$131,2),8,IF('исход данные ЭЭ'!I64=LARGE('исход данные ЭЭ'!I$4:I$131,3),6,0)))</f>
        <v>0</v>
      </c>
      <c r="J65" s="34">
        <f>IF('исход данные ЭЭ'!J64="да",3,0)</f>
        <v>3</v>
      </c>
      <c r="K65" s="34">
        <f>IF('исход данные ЭЭ'!K64="нет",0,IF('исход данные ЭЭ'!K64="да",5))</f>
        <v>0</v>
      </c>
      <c r="L65" s="71">
        <f t="shared" si="0"/>
        <v>17</v>
      </c>
      <c r="M65" s="107">
        <f t="shared" si="1"/>
        <v>17</v>
      </c>
      <c r="N65" s="72">
        <f t="shared" si="2"/>
        <v>9</v>
      </c>
    </row>
    <row r="66" spans="1:14" ht="33.75" x14ac:dyDescent="0.2">
      <c r="A66" s="58">
        <f t="shared" si="3"/>
        <v>62</v>
      </c>
      <c r="B66" s="17" t="s">
        <v>82</v>
      </c>
      <c r="C66" s="17"/>
      <c r="D66" s="34"/>
      <c r="E66" s="34">
        <v>9</v>
      </c>
      <c r="F66" s="34">
        <f>IF(AND('исход данные ЭЭ'!F65&gt;=0,'исход данные ЭЭ'!F65&lt;5%),10,IF(AND('исход данные ЭЭ'!F65&gt;=5%,'исход данные ЭЭ'!F65&lt;10%),8,IF(AND('исход данные ЭЭ'!F65&gt;=10%,'исход данные ЭЭ'!F65&lt;15%),6,IF(AND('исход данные ЭЭ'!F65&gt;=15%,'исход данные ЭЭ'!F65&lt;20%),4,IF('исход данные ЭЭ'!F65&gt;=20%,0)))))</f>
        <v>8</v>
      </c>
      <c r="G66" s="34">
        <f>IF('исход данные ЭЭ'!G65="Нет",0,IF('исход данные ЭЭ'!G65="да",3,IF('исход данные ЭЭ'!G65="на стадии",2)))</f>
        <v>0</v>
      </c>
      <c r="H66" s="34">
        <f>IF('исход данные ЭЭ'!H65="да",2,0)</f>
        <v>0</v>
      </c>
      <c r="I66" s="70">
        <f>IF('исход данные ЭЭ'!I65=LARGE('исход данные ЭЭ'!I$4:I$131,1),10,IF('исход данные ЭЭ'!I65=LARGE('исход данные ЭЭ'!I$4:I$131,2),8,IF('исход данные ЭЭ'!I65=LARGE('исход данные ЭЭ'!I$4:I$131,3),6,0)))</f>
        <v>0</v>
      </c>
      <c r="J66" s="34">
        <f>IF('исход данные ЭЭ'!J65="да",3,0)</f>
        <v>3</v>
      </c>
      <c r="K66" s="34">
        <f>IF('исход данные ЭЭ'!K65="нет",0,IF('исход данные ЭЭ'!K65="да",5))</f>
        <v>0</v>
      </c>
      <c r="L66" s="71">
        <f t="shared" si="0"/>
        <v>20</v>
      </c>
      <c r="M66" s="107">
        <f t="shared" si="1"/>
        <v>20</v>
      </c>
      <c r="N66" s="72">
        <f t="shared" si="2"/>
        <v>6</v>
      </c>
    </row>
    <row r="67" spans="1:14" ht="33.75" x14ac:dyDescent="0.2">
      <c r="A67" s="58">
        <f t="shared" si="3"/>
        <v>63</v>
      </c>
      <c r="B67" s="17" t="s">
        <v>83</v>
      </c>
      <c r="C67" s="17"/>
      <c r="D67" s="34"/>
      <c r="E67" s="34">
        <v>4</v>
      </c>
      <c r="F67" s="34">
        <f>IF(AND('исход данные ЭЭ'!F66&gt;=0,'исход данные ЭЭ'!F66&lt;5%),10,IF(AND('исход данные ЭЭ'!F66&gt;=5%,'исход данные ЭЭ'!F66&lt;10%),8,IF(AND('исход данные ЭЭ'!F66&gt;=10%,'исход данные ЭЭ'!F66&lt;15%),6,IF(AND('исход данные ЭЭ'!F66&gt;=15%,'исход данные ЭЭ'!F66&lt;20%),4,IF('исход данные ЭЭ'!F66&gt;=20%,0)))))</f>
        <v>4</v>
      </c>
      <c r="G67" s="34">
        <f>IF('исход данные ЭЭ'!G66="Нет",0,IF('исход данные ЭЭ'!G66="да",3,IF('исход данные ЭЭ'!G66="на стадии",2)))</f>
        <v>0</v>
      </c>
      <c r="H67" s="34">
        <f>IF('исход данные ЭЭ'!H66="да",2,0)</f>
        <v>0</v>
      </c>
      <c r="I67" s="70">
        <f>IF('исход данные ЭЭ'!I66=LARGE('исход данные ЭЭ'!I$4:I$131,1),10,IF('исход данные ЭЭ'!I66=LARGE('исход данные ЭЭ'!I$4:I$131,2),8,IF('исход данные ЭЭ'!I66=LARGE('исход данные ЭЭ'!I$4:I$131,3),6,0)))</f>
        <v>0</v>
      </c>
      <c r="J67" s="34">
        <f>IF('исход данные ЭЭ'!J66="да",3,0)</f>
        <v>3</v>
      </c>
      <c r="K67" s="34">
        <f>IF('исход данные ЭЭ'!K66="нет",0,IF('исход данные ЭЭ'!K66="да",5))</f>
        <v>0</v>
      </c>
      <c r="L67" s="71">
        <f t="shared" si="0"/>
        <v>11</v>
      </c>
      <c r="M67" s="107">
        <f t="shared" si="1"/>
        <v>11</v>
      </c>
      <c r="N67" s="72">
        <f t="shared" si="2"/>
        <v>15</v>
      </c>
    </row>
    <row r="68" spans="1:14" ht="33.75" x14ac:dyDescent="0.2">
      <c r="A68" s="58">
        <f t="shared" si="3"/>
        <v>64</v>
      </c>
      <c r="B68" s="17" t="s">
        <v>84</v>
      </c>
      <c r="C68" s="17"/>
      <c r="D68" s="34"/>
      <c r="E68" s="34">
        <v>9</v>
      </c>
      <c r="F68" s="34">
        <f>IF(AND('исход данные ЭЭ'!F67&gt;=0,'исход данные ЭЭ'!F67&lt;5%),10,IF(AND('исход данные ЭЭ'!F67&gt;=5%,'исход данные ЭЭ'!F67&lt;10%),8,IF(AND('исход данные ЭЭ'!F67&gt;=10%,'исход данные ЭЭ'!F67&lt;15%),6,IF(AND('исход данные ЭЭ'!F67&gt;=15%,'исход данные ЭЭ'!F67&lt;20%),4,IF('исход данные ЭЭ'!F67&gt;=20%,0)))))</f>
        <v>10</v>
      </c>
      <c r="G68" s="34">
        <f>IF('исход данные ЭЭ'!G67="Нет",0,IF('исход данные ЭЭ'!G67="да",3,IF('исход данные ЭЭ'!G67="на стадии",2)))</f>
        <v>0</v>
      </c>
      <c r="H68" s="34">
        <f>IF('исход данные ЭЭ'!H67="да",2,0)</f>
        <v>0</v>
      </c>
      <c r="I68" s="70">
        <f>IF('исход данные ЭЭ'!I67=LARGE('исход данные ЭЭ'!I$4:I$131,1),10,IF('исход данные ЭЭ'!I67=LARGE('исход данные ЭЭ'!I$4:I$131,2),8,IF('исход данные ЭЭ'!I67=LARGE('исход данные ЭЭ'!I$4:I$131,3),6,0)))</f>
        <v>0</v>
      </c>
      <c r="J68" s="34">
        <f>IF('исход данные ЭЭ'!J67="да",3,0)</f>
        <v>3</v>
      </c>
      <c r="K68" s="34">
        <f>IF('исход данные ЭЭ'!K67="нет",0,IF('исход данные ЭЭ'!K67="да",5))</f>
        <v>0</v>
      </c>
      <c r="L68" s="71">
        <f t="shared" si="0"/>
        <v>22</v>
      </c>
      <c r="M68" s="107">
        <f t="shared" si="1"/>
        <v>22</v>
      </c>
      <c r="N68" s="72">
        <f t="shared" si="2"/>
        <v>4</v>
      </c>
    </row>
    <row r="69" spans="1:14" ht="33.75" x14ac:dyDescent="0.2">
      <c r="A69" s="58">
        <f t="shared" si="3"/>
        <v>65</v>
      </c>
      <c r="B69" s="17" t="s">
        <v>85</v>
      </c>
      <c r="C69" s="17"/>
      <c r="D69" s="34"/>
      <c r="E69" s="34">
        <v>9</v>
      </c>
      <c r="F69" s="34">
        <f>IF(AND('исход данные ЭЭ'!F68&gt;=0,'исход данные ЭЭ'!F68&lt;5%),10,IF(AND('исход данные ЭЭ'!F68&gt;=5%,'исход данные ЭЭ'!F68&lt;10%),8,IF(AND('исход данные ЭЭ'!F68&gt;=10%,'исход данные ЭЭ'!F68&lt;15%),6,IF(AND('исход данные ЭЭ'!F68&gt;=15%,'исход данные ЭЭ'!F68&lt;20%),4,IF('исход данные ЭЭ'!F68&gt;=20%,0)))))</f>
        <v>8</v>
      </c>
      <c r="G69" s="34">
        <f>IF('исход данные ЭЭ'!G68="Нет",0,IF('исход данные ЭЭ'!G68="да",3,IF('исход данные ЭЭ'!G68="на стадии",2)))</f>
        <v>0</v>
      </c>
      <c r="H69" s="34">
        <f>IF('исход данные ЭЭ'!H68="да",2,0)</f>
        <v>0</v>
      </c>
      <c r="I69" s="70">
        <f>IF('исход данные ЭЭ'!I68=LARGE('исход данные ЭЭ'!I$4:I$131,1),10,IF('исход данные ЭЭ'!I68=LARGE('исход данные ЭЭ'!I$4:I$131,2),8,IF('исход данные ЭЭ'!I68=LARGE('исход данные ЭЭ'!I$4:I$131,3),6,0)))</f>
        <v>0</v>
      </c>
      <c r="J69" s="34">
        <f>IF('исход данные ЭЭ'!J68="да",3,0)</f>
        <v>3</v>
      </c>
      <c r="K69" s="34">
        <f>IF('исход данные ЭЭ'!K68="нет",0,IF('исход данные ЭЭ'!K68="да",5))</f>
        <v>0</v>
      </c>
      <c r="L69" s="71">
        <f t="shared" si="0"/>
        <v>20</v>
      </c>
      <c r="M69" s="107">
        <f t="shared" si="1"/>
        <v>20</v>
      </c>
      <c r="N69" s="72">
        <f t="shared" si="2"/>
        <v>6</v>
      </c>
    </row>
    <row r="70" spans="1:14" ht="33.75" x14ac:dyDescent="0.2">
      <c r="A70" s="58">
        <f t="shared" si="3"/>
        <v>66</v>
      </c>
      <c r="B70" s="17" t="s">
        <v>86</v>
      </c>
      <c r="C70" s="17"/>
      <c r="D70" s="34"/>
      <c r="E70" s="34">
        <v>4</v>
      </c>
      <c r="F70" s="34">
        <f>IF(AND('исход данные ЭЭ'!F69&gt;=0,'исход данные ЭЭ'!F69&lt;5%),10,IF(AND('исход данные ЭЭ'!F69&gt;=5%,'исход данные ЭЭ'!F69&lt;10%),8,IF(AND('исход данные ЭЭ'!F69&gt;=10%,'исход данные ЭЭ'!F69&lt;15%),6,IF(AND('исход данные ЭЭ'!F69&gt;=15%,'исход данные ЭЭ'!F69&lt;20%),4,IF('исход данные ЭЭ'!F69&gt;=20%,0)))))</f>
        <v>8</v>
      </c>
      <c r="G70" s="34">
        <f>IF('исход данные ЭЭ'!G69="Нет",0,IF('исход данные ЭЭ'!G69="да",3,IF('исход данные ЭЭ'!G69="на стадии",2)))</f>
        <v>0</v>
      </c>
      <c r="H70" s="34">
        <f>IF('исход данные ЭЭ'!H69="да",2,0)</f>
        <v>0</v>
      </c>
      <c r="I70" s="70">
        <f>IF('исход данные ЭЭ'!I69=LARGE('исход данные ЭЭ'!I$4:I$131,1),10,IF('исход данные ЭЭ'!I69=LARGE('исход данные ЭЭ'!I$4:I$131,2),8,IF('исход данные ЭЭ'!I69=LARGE('исход данные ЭЭ'!I$4:I$131,3),6,0)))</f>
        <v>0</v>
      </c>
      <c r="J70" s="34">
        <f>IF('исход данные ЭЭ'!J69="да",3,0)</f>
        <v>3</v>
      </c>
      <c r="K70" s="34">
        <f>IF('исход данные ЭЭ'!K69="нет",0,IF('исход данные ЭЭ'!K69="да",5))</f>
        <v>0</v>
      </c>
      <c r="L70" s="71">
        <f t="shared" ref="L70:L132" si="4">IF(E70="не берём в рейтинг","не участвует в конкурсе",SUM(E70:K70))</f>
        <v>15</v>
      </c>
      <c r="M70" s="107">
        <f t="shared" ref="M70:M132" si="5">IF(L70="не участвует в конкурсе",0,L70)</f>
        <v>15</v>
      </c>
      <c r="N70" s="72">
        <f t="shared" ref="N70:N132" si="6">SUM(--(FREQUENCY(($M$5:$M$132&gt;M70)*$M$5:$M$132,$M$5:$M$132)&gt;0))</f>
        <v>11</v>
      </c>
    </row>
    <row r="71" spans="1:14" ht="33.75" x14ac:dyDescent="0.2">
      <c r="A71" s="58">
        <f t="shared" ref="A71:A132" si="7">A70+1</f>
        <v>67</v>
      </c>
      <c r="B71" s="17" t="s">
        <v>87</v>
      </c>
      <c r="C71" s="17"/>
      <c r="D71" s="34"/>
      <c r="E71" s="34">
        <v>4</v>
      </c>
      <c r="F71" s="34">
        <f>IF(AND('исход данные ЭЭ'!F70&gt;=0,'исход данные ЭЭ'!F70&lt;5%),10,IF(AND('исход данные ЭЭ'!F70&gt;=5%,'исход данные ЭЭ'!F70&lt;10%),8,IF(AND('исход данные ЭЭ'!F70&gt;=10%,'исход данные ЭЭ'!F70&lt;15%),6,IF(AND('исход данные ЭЭ'!F70&gt;=15%,'исход данные ЭЭ'!F70&lt;20%),4,IF('исход данные ЭЭ'!F70&gt;=20%,0)))))</f>
        <v>8</v>
      </c>
      <c r="G71" s="34">
        <f>IF('исход данные ЭЭ'!G70="Нет",0,IF('исход данные ЭЭ'!G70="да",3,IF('исход данные ЭЭ'!G70="на стадии",2)))</f>
        <v>0</v>
      </c>
      <c r="H71" s="34">
        <f>IF('исход данные ЭЭ'!H70="да",2,0)</f>
        <v>0</v>
      </c>
      <c r="I71" s="70">
        <f>IF('исход данные ЭЭ'!I70=LARGE('исход данные ЭЭ'!I$4:I$131,1),10,IF('исход данные ЭЭ'!I70=LARGE('исход данные ЭЭ'!I$4:I$131,2),8,IF('исход данные ЭЭ'!I70=LARGE('исход данные ЭЭ'!I$4:I$131,3),6,0)))</f>
        <v>0</v>
      </c>
      <c r="J71" s="34">
        <f>IF('исход данные ЭЭ'!J70="да",3,0)</f>
        <v>3</v>
      </c>
      <c r="K71" s="34">
        <f>IF('исход данные ЭЭ'!K70="нет",0,IF('исход данные ЭЭ'!K70="да",5))</f>
        <v>0</v>
      </c>
      <c r="L71" s="71">
        <f t="shared" si="4"/>
        <v>15</v>
      </c>
      <c r="M71" s="107">
        <f t="shared" si="5"/>
        <v>15</v>
      </c>
      <c r="N71" s="72">
        <f t="shared" si="6"/>
        <v>11</v>
      </c>
    </row>
    <row r="72" spans="1:14" ht="33.75" x14ac:dyDescent="0.2">
      <c r="A72" s="58">
        <f t="shared" si="7"/>
        <v>68</v>
      </c>
      <c r="B72" s="17" t="s">
        <v>88</v>
      </c>
      <c r="C72" s="17"/>
      <c r="D72" s="34"/>
      <c r="E72" s="34">
        <v>4</v>
      </c>
      <c r="F72" s="34">
        <f>IF(AND('исход данные ЭЭ'!F71&gt;=0,'исход данные ЭЭ'!F71&lt;5%),10,IF(AND('исход данные ЭЭ'!F71&gt;=5%,'исход данные ЭЭ'!F71&lt;10%),8,IF(AND('исход данные ЭЭ'!F71&gt;=10%,'исход данные ЭЭ'!F71&lt;15%),6,IF(AND('исход данные ЭЭ'!F71&gt;=15%,'исход данные ЭЭ'!F71&lt;20%),4,IF('исход данные ЭЭ'!F71&gt;=20%,0)))))</f>
        <v>10</v>
      </c>
      <c r="G72" s="34">
        <f>IF('исход данные ЭЭ'!G71="Нет",0,IF('исход данные ЭЭ'!G71="да",3,IF('исход данные ЭЭ'!G71="на стадии",2)))</f>
        <v>0</v>
      </c>
      <c r="H72" s="34">
        <f>IF('исход данные ЭЭ'!H71="да",2,0)</f>
        <v>0</v>
      </c>
      <c r="I72" s="70">
        <f>IF('исход данные ЭЭ'!I71=LARGE('исход данные ЭЭ'!I$4:I$131,1),10,IF('исход данные ЭЭ'!I71=LARGE('исход данные ЭЭ'!I$4:I$131,2),8,IF('исход данные ЭЭ'!I71=LARGE('исход данные ЭЭ'!I$4:I$131,3),6,0)))</f>
        <v>0</v>
      </c>
      <c r="J72" s="34">
        <f>IF('исход данные ЭЭ'!J71="да",3,0)</f>
        <v>3</v>
      </c>
      <c r="K72" s="34">
        <f>IF('исход данные ЭЭ'!K71="нет",0,IF('исход данные ЭЭ'!K71="да",5))</f>
        <v>0</v>
      </c>
      <c r="L72" s="71">
        <f t="shared" si="4"/>
        <v>17</v>
      </c>
      <c r="M72" s="107">
        <f t="shared" si="5"/>
        <v>17</v>
      </c>
      <c r="N72" s="72">
        <f t="shared" si="6"/>
        <v>9</v>
      </c>
    </row>
    <row r="73" spans="1:14" ht="33.75" x14ac:dyDescent="0.2">
      <c r="A73" s="58">
        <f t="shared" si="7"/>
        <v>69</v>
      </c>
      <c r="B73" s="17" t="s">
        <v>89</v>
      </c>
      <c r="C73" s="17"/>
      <c r="D73" s="34"/>
      <c r="E73" s="34">
        <v>4</v>
      </c>
      <c r="F73" s="34">
        <f>IF(AND('исход данные ЭЭ'!F72&gt;=0,'исход данные ЭЭ'!F72&lt;5%),10,IF(AND('исход данные ЭЭ'!F72&gt;=5%,'исход данные ЭЭ'!F72&lt;10%),8,IF(AND('исход данные ЭЭ'!F72&gt;=10%,'исход данные ЭЭ'!F72&lt;15%),6,IF(AND('исход данные ЭЭ'!F72&gt;=15%,'исход данные ЭЭ'!F72&lt;20%),4,IF('исход данные ЭЭ'!F72&gt;=20%,0)))))</f>
        <v>6</v>
      </c>
      <c r="G73" s="34">
        <f>IF('исход данные ЭЭ'!G72="Нет",0,IF('исход данные ЭЭ'!G72="да",3,IF('исход данные ЭЭ'!G72="на стадии",2)))</f>
        <v>0</v>
      </c>
      <c r="H73" s="34">
        <f>IF('исход данные ЭЭ'!H72="да",2,0)</f>
        <v>0</v>
      </c>
      <c r="I73" s="70">
        <f>IF('исход данные ЭЭ'!I72=LARGE('исход данные ЭЭ'!I$4:I$131,1),10,IF('исход данные ЭЭ'!I72=LARGE('исход данные ЭЭ'!I$4:I$131,2),8,IF('исход данные ЭЭ'!I72=LARGE('исход данные ЭЭ'!I$4:I$131,3),6,0)))</f>
        <v>0</v>
      </c>
      <c r="J73" s="34">
        <f>IF('исход данные ЭЭ'!J72="да",3,0)</f>
        <v>3</v>
      </c>
      <c r="K73" s="34">
        <f>IF('исход данные ЭЭ'!K72="нет",0,IF('исход данные ЭЭ'!K72="да",5))</f>
        <v>0</v>
      </c>
      <c r="L73" s="71">
        <f t="shared" si="4"/>
        <v>13</v>
      </c>
      <c r="M73" s="107">
        <f t="shared" si="5"/>
        <v>13</v>
      </c>
      <c r="N73" s="72">
        <f t="shared" si="6"/>
        <v>13</v>
      </c>
    </row>
    <row r="74" spans="1:14" ht="33.75" x14ac:dyDescent="0.2">
      <c r="A74" s="58">
        <f t="shared" si="7"/>
        <v>70</v>
      </c>
      <c r="B74" s="17" t="s">
        <v>90</v>
      </c>
      <c r="C74" s="17"/>
      <c r="D74" s="34"/>
      <c r="E74" s="34">
        <v>3</v>
      </c>
      <c r="F74" s="34">
        <f>IF(AND('исход данные ЭЭ'!F73&gt;=0,'исход данные ЭЭ'!F73&lt;5%),10,IF(AND('исход данные ЭЭ'!F73&gt;=5%,'исход данные ЭЭ'!F73&lt;10%),8,IF(AND('исход данные ЭЭ'!F73&gt;=10%,'исход данные ЭЭ'!F73&lt;15%),6,IF(AND('исход данные ЭЭ'!F73&gt;=15%,'исход данные ЭЭ'!F73&lt;20%),4,IF('исход данные ЭЭ'!F73&gt;=20%,0)))))</f>
        <v>8</v>
      </c>
      <c r="G74" s="34">
        <f>IF('исход данные ЭЭ'!G73="Нет",0,IF('исход данные ЭЭ'!G73="да",3,IF('исход данные ЭЭ'!G73="на стадии",2)))</f>
        <v>0</v>
      </c>
      <c r="H74" s="34">
        <f>IF('исход данные ЭЭ'!H73="да",2,0)</f>
        <v>0</v>
      </c>
      <c r="I74" s="70">
        <f>IF('исход данные ЭЭ'!I73=LARGE('исход данные ЭЭ'!I$4:I$131,1),10,IF('исход данные ЭЭ'!I73=LARGE('исход данные ЭЭ'!I$4:I$131,2),8,IF('исход данные ЭЭ'!I73=LARGE('исход данные ЭЭ'!I$4:I$131,3),6,0)))</f>
        <v>0</v>
      </c>
      <c r="J74" s="34">
        <f>IF('исход данные ЭЭ'!J73="да",3,0)</f>
        <v>3</v>
      </c>
      <c r="K74" s="34">
        <f>IF('исход данные ЭЭ'!K73="нет",0,IF('исход данные ЭЭ'!K73="да",5))</f>
        <v>0</v>
      </c>
      <c r="L74" s="71">
        <f t="shared" si="4"/>
        <v>14</v>
      </c>
      <c r="M74" s="107">
        <f t="shared" si="5"/>
        <v>14</v>
      </c>
      <c r="N74" s="72">
        <f t="shared" si="6"/>
        <v>12</v>
      </c>
    </row>
    <row r="75" spans="1:14" ht="33.75" x14ac:dyDescent="0.2">
      <c r="A75" s="58">
        <f t="shared" si="7"/>
        <v>71</v>
      </c>
      <c r="B75" s="17" t="s">
        <v>91</v>
      </c>
      <c r="C75" s="17"/>
      <c r="D75" s="34"/>
      <c r="E75" s="34">
        <v>4</v>
      </c>
      <c r="F75" s="34">
        <f>IF(AND('исход данные ЭЭ'!F74&gt;=0,'исход данные ЭЭ'!F74&lt;5%),10,IF(AND('исход данные ЭЭ'!F74&gt;=5%,'исход данные ЭЭ'!F74&lt;10%),8,IF(AND('исход данные ЭЭ'!F74&gt;=10%,'исход данные ЭЭ'!F74&lt;15%),6,IF(AND('исход данные ЭЭ'!F74&gt;=15%,'исход данные ЭЭ'!F74&lt;20%),4,IF('исход данные ЭЭ'!F74&gt;=20%,0)))))</f>
        <v>10</v>
      </c>
      <c r="G75" s="34">
        <f>IF('исход данные ЭЭ'!G74="Нет",0,IF('исход данные ЭЭ'!G74="да",3,IF('исход данные ЭЭ'!G74="на стадии",2)))</f>
        <v>0</v>
      </c>
      <c r="H75" s="34">
        <f>IF('исход данные ЭЭ'!H74="да",2,0)</f>
        <v>0</v>
      </c>
      <c r="I75" s="70">
        <f>IF('исход данные ЭЭ'!I74=LARGE('исход данные ЭЭ'!I$4:I$131,1),10,IF('исход данные ЭЭ'!I74=LARGE('исход данные ЭЭ'!I$4:I$131,2),8,IF('исход данные ЭЭ'!I74=LARGE('исход данные ЭЭ'!I$4:I$131,3),6,0)))</f>
        <v>0</v>
      </c>
      <c r="J75" s="34">
        <f>IF('исход данные ЭЭ'!J74="да",3,0)</f>
        <v>3</v>
      </c>
      <c r="K75" s="34">
        <f>IF('исход данные ЭЭ'!K74="нет",0,IF('исход данные ЭЭ'!K74="да",5))</f>
        <v>0</v>
      </c>
      <c r="L75" s="71">
        <f t="shared" si="4"/>
        <v>17</v>
      </c>
      <c r="M75" s="107">
        <f t="shared" si="5"/>
        <v>17</v>
      </c>
      <c r="N75" s="72">
        <f t="shared" si="6"/>
        <v>9</v>
      </c>
    </row>
    <row r="76" spans="1:14" ht="33.75" x14ac:dyDescent="0.2">
      <c r="A76" s="58">
        <f t="shared" si="7"/>
        <v>72</v>
      </c>
      <c r="B76" s="17" t="s">
        <v>92</v>
      </c>
      <c r="C76" s="17"/>
      <c r="D76" s="34"/>
      <c r="E76" s="34">
        <v>3</v>
      </c>
      <c r="F76" s="34">
        <f>IF(AND('исход данные ЭЭ'!F75&gt;=0,'исход данные ЭЭ'!F75&lt;5%),10,IF(AND('исход данные ЭЭ'!F75&gt;=5%,'исход данные ЭЭ'!F75&lt;10%),8,IF(AND('исход данные ЭЭ'!F75&gt;=10%,'исход данные ЭЭ'!F75&lt;15%),6,IF(AND('исход данные ЭЭ'!F75&gt;=15%,'исход данные ЭЭ'!F75&lt;20%),4,IF('исход данные ЭЭ'!F75&gt;=20%,0)))))</f>
        <v>8</v>
      </c>
      <c r="G76" s="34">
        <f>IF('исход данные ЭЭ'!G75="Нет",0,IF('исход данные ЭЭ'!G75="да",3,IF('исход данные ЭЭ'!G75="на стадии",2)))</f>
        <v>0</v>
      </c>
      <c r="H76" s="34">
        <f>IF('исход данные ЭЭ'!H75="да",2,0)</f>
        <v>0</v>
      </c>
      <c r="I76" s="70">
        <f>IF('исход данные ЭЭ'!I75=LARGE('исход данные ЭЭ'!I$4:I$131,1),10,IF('исход данные ЭЭ'!I75=LARGE('исход данные ЭЭ'!I$4:I$131,2),8,IF('исход данные ЭЭ'!I75=LARGE('исход данные ЭЭ'!I$4:I$131,3),6,0)))</f>
        <v>0</v>
      </c>
      <c r="J76" s="34">
        <f>IF('исход данные ЭЭ'!J75="да",3,0)</f>
        <v>3</v>
      </c>
      <c r="K76" s="34">
        <f>IF('исход данные ЭЭ'!K75="нет",0,IF('исход данные ЭЭ'!K75="да",5))</f>
        <v>0</v>
      </c>
      <c r="L76" s="71">
        <f t="shared" si="4"/>
        <v>14</v>
      </c>
      <c r="M76" s="107">
        <f t="shared" si="5"/>
        <v>14</v>
      </c>
      <c r="N76" s="72">
        <f t="shared" si="6"/>
        <v>12</v>
      </c>
    </row>
    <row r="77" spans="1:14" ht="33.75" x14ac:dyDescent="0.2">
      <c r="A77" s="58">
        <f t="shared" si="7"/>
        <v>73</v>
      </c>
      <c r="B77" s="17" t="s">
        <v>93</v>
      </c>
      <c r="C77" s="17"/>
      <c r="D77" s="34"/>
      <c r="E77" s="34" t="s">
        <v>269</v>
      </c>
      <c r="F77" s="34">
        <f>IF(AND('исход данные ЭЭ'!F76&gt;=0,'исход данные ЭЭ'!F76&lt;5%),10,IF(AND('исход данные ЭЭ'!F76&gt;=5%,'исход данные ЭЭ'!F76&lt;10%),8,IF(AND('исход данные ЭЭ'!F76&gt;=10%,'исход данные ЭЭ'!F76&lt;15%),6,IF(AND('исход данные ЭЭ'!F76&gt;=15%,'исход данные ЭЭ'!F76&lt;20%),4,IF('исход данные ЭЭ'!F76&gt;=20%,0)))))</f>
        <v>10</v>
      </c>
      <c r="G77" s="34">
        <f>IF('исход данные ЭЭ'!G76="Нет",0,IF('исход данные ЭЭ'!G76="да",3,IF('исход данные ЭЭ'!G76="на стадии",2)))</f>
        <v>0</v>
      </c>
      <c r="H77" s="34">
        <f>IF('исход данные ЭЭ'!H76="да",2,0)</f>
        <v>0</v>
      </c>
      <c r="I77" s="70">
        <f>IF('исход данные ЭЭ'!I76=LARGE('исход данные ЭЭ'!I$4:I$131,1),10,IF('исход данные ЭЭ'!I76=LARGE('исход данные ЭЭ'!I$4:I$131,2),8,IF('исход данные ЭЭ'!I76=LARGE('исход данные ЭЭ'!I$4:I$131,3),6,0)))</f>
        <v>0</v>
      </c>
      <c r="J77" s="34">
        <f>IF('исход данные ЭЭ'!J76="да",3,0)</f>
        <v>3</v>
      </c>
      <c r="K77" s="34">
        <f>IF('исход данные ЭЭ'!K76="нет",0,IF('исход данные ЭЭ'!K76="да",5))</f>
        <v>0</v>
      </c>
      <c r="L77" s="71" t="str">
        <f t="shared" si="4"/>
        <v>не участвует в конкурсе</v>
      </c>
      <c r="M77" s="107">
        <f t="shared" si="5"/>
        <v>0</v>
      </c>
      <c r="N77" s="72">
        <f t="shared" si="6"/>
        <v>20</v>
      </c>
    </row>
    <row r="78" spans="1:14" ht="33.75" x14ac:dyDescent="0.2">
      <c r="A78" s="58">
        <f t="shared" si="7"/>
        <v>74</v>
      </c>
      <c r="B78" s="17" t="s">
        <v>94</v>
      </c>
      <c r="C78" s="17"/>
      <c r="D78" s="34"/>
      <c r="E78" s="34">
        <v>9</v>
      </c>
      <c r="F78" s="34">
        <f>IF(AND('исход данные ЭЭ'!F77&gt;=0,'исход данные ЭЭ'!F77&lt;5%),10,IF(AND('исход данные ЭЭ'!F77&gt;=5%,'исход данные ЭЭ'!F77&lt;10%),8,IF(AND('исход данные ЭЭ'!F77&gt;=10%,'исход данные ЭЭ'!F77&lt;15%),6,IF(AND('исход данные ЭЭ'!F77&gt;=15%,'исход данные ЭЭ'!F77&lt;20%),4,IF('исход данные ЭЭ'!F77&gt;=20%,0)))))</f>
        <v>6</v>
      </c>
      <c r="G78" s="34">
        <f>IF('исход данные ЭЭ'!G77="Нет",0,IF('исход данные ЭЭ'!G77="да",3,IF('исход данные ЭЭ'!G77="на стадии",2)))</f>
        <v>0</v>
      </c>
      <c r="H78" s="34">
        <f>IF('исход данные ЭЭ'!H77="да",2,0)</f>
        <v>0</v>
      </c>
      <c r="I78" s="70">
        <f>IF('исход данные ЭЭ'!I77=LARGE('исход данные ЭЭ'!I$4:I$131,1),10,IF('исход данные ЭЭ'!I77=LARGE('исход данные ЭЭ'!I$4:I$131,2),8,IF('исход данные ЭЭ'!I77=LARGE('исход данные ЭЭ'!I$4:I$131,3),6,0)))</f>
        <v>0</v>
      </c>
      <c r="J78" s="34">
        <f>IF('исход данные ЭЭ'!J77="да",3,0)</f>
        <v>3</v>
      </c>
      <c r="K78" s="34">
        <f>IF('исход данные ЭЭ'!K77="нет",0,IF('исход данные ЭЭ'!K77="да",5))</f>
        <v>0</v>
      </c>
      <c r="L78" s="71">
        <f t="shared" si="4"/>
        <v>18</v>
      </c>
      <c r="M78" s="107">
        <f t="shared" si="5"/>
        <v>18</v>
      </c>
      <c r="N78" s="72">
        <f t="shared" si="6"/>
        <v>8</v>
      </c>
    </row>
    <row r="79" spans="1:14" ht="45" x14ac:dyDescent="0.2">
      <c r="A79" s="58">
        <f t="shared" si="7"/>
        <v>75</v>
      </c>
      <c r="B79" s="17" t="s">
        <v>95</v>
      </c>
      <c r="C79" s="17"/>
      <c r="D79" s="34"/>
      <c r="E79" s="34">
        <v>4</v>
      </c>
      <c r="F79" s="34">
        <f>IF(AND('исход данные ЭЭ'!F78&gt;=0,'исход данные ЭЭ'!F78&lt;5%),10,IF(AND('исход данные ЭЭ'!F78&gt;=5%,'исход данные ЭЭ'!F78&lt;10%),8,IF(AND('исход данные ЭЭ'!F78&gt;=10%,'исход данные ЭЭ'!F78&lt;15%),6,IF(AND('исход данные ЭЭ'!F78&gt;=15%,'исход данные ЭЭ'!F78&lt;20%),4,IF('исход данные ЭЭ'!F78&gt;=20%,0)))))</f>
        <v>8</v>
      </c>
      <c r="G79" s="34">
        <f>IF('исход данные ЭЭ'!G78="Нет",0,IF('исход данные ЭЭ'!G78="да",3,IF('исход данные ЭЭ'!G78="на стадии",2)))</f>
        <v>0</v>
      </c>
      <c r="H79" s="34">
        <f>IF('исход данные ЭЭ'!H78="да",2,0)</f>
        <v>0</v>
      </c>
      <c r="I79" s="70">
        <f>IF('исход данные ЭЭ'!I78=LARGE('исход данные ЭЭ'!I$4:I$131,1),10,IF('исход данные ЭЭ'!I78=LARGE('исход данные ЭЭ'!I$4:I$131,2),8,IF('исход данные ЭЭ'!I78=LARGE('исход данные ЭЭ'!I$4:I$131,3),6,0)))</f>
        <v>0</v>
      </c>
      <c r="J79" s="34">
        <f>IF('исход данные ЭЭ'!J78="да",3,0)</f>
        <v>3</v>
      </c>
      <c r="K79" s="34">
        <f>IF('исход данные ЭЭ'!K78="нет",0,IF('исход данные ЭЭ'!K78="да",5))</f>
        <v>0</v>
      </c>
      <c r="L79" s="71">
        <f t="shared" si="4"/>
        <v>15</v>
      </c>
      <c r="M79" s="107">
        <f t="shared" si="5"/>
        <v>15</v>
      </c>
      <c r="N79" s="72">
        <f t="shared" si="6"/>
        <v>11</v>
      </c>
    </row>
    <row r="80" spans="1:14" ht="45" x14ac:dyDescent="0.2">
      <c r="A80" s="58">
        <f t="shared" si="7"/>
        <v>76</v>
      </c>
      <c r="B80" s="17" t="s">
        <v>96</v>
      </c>
      <c r="C80" s="17"/>
      <c r="D80" s="34"/>
      <c r="E80" s="34">
        <v>9</v>
      </c>
      <c r="F80" s="34">
        <f>IF(AND('исход данные ЭЭ'!F79&gt;=0,'исход данные ЭЭ'!F79&lt;5%),10,IF(AND('исход данные ЭЭ'!F79&gt;=5%,'исход данные ЭЭ'!F79&lt;10%),8,IF(AND('исход данные ЭЭ'!F79&gt;=10%,'исход данные ЭЭ'!F79&lt;15%),6,IF(AND('исход данные ЭЭ'!F79&gt;=15%,'исход данные ЭЭ'!F79&lt;20%),4,IF('исход данные ЭЭ'!F79&gt;=20%,0)))))</f>
        <v>8</v>
      </c>
      <c r="G80" s="34">
        <f>IF('исход данные ЭЭ'!G79="Нет",0,IF('исход данные ЭЭ'!G79="да",3,IF('исход данные ЭЭ'!G79="на стадии",2)))</f>
        <v>0</v>
      </c>
      <c r="H80" s="34">
        <f>IF('исход данные ЭЭ'!H79="да",2,0)</f>
        <v>0</v>
      </c>
      <c r="I80" s="70">
        <f>IF('исход данные ЭЭ'!I79=LARGE('исход данные ЭЭ'!I$4:I$131,1),10,IF('исход данные ЭЭ'!I79=LARGE('исход данные ЭЭ'!I$4:I$131,2),8,IF('исход данные ЭЭ'!I79=LARGE('исход данные ЭЭ'!I$4:I$131,3),6,0)))</f>
        <v>0</v>
      </c>
      <c r="J80" s="34">
        <f>IF('исход данные ЭЭ'!J79="да",3,0)</f>
        <v>3</v>
      </c>
      <c r="K80" s="34">
        <f>IF('исход данные ЭЭ'!K79="нет",0,IF('исход данные ЭЭ'!K79="да",5))</f>
        <v>0</v>
      </c>
      <c r="L80" s="71">
        <f t="shared" si="4"/>
        <v>20</v>
      </c>
      <c r="M80" s="107">
        <f t="shared" si="5"/>
        <v>20</v>
      </c>
      <c r="N80" s="72">
        <f t="shared" si="6"/>
        <v>6</v>
      </c>
    </row>
    <row r="81" spans="1:14" ht="45" x14ac:dyDescent="0.2">
      <c r="A81" s="58">
        <f t="shared" si="7"/>
        <v>77</v>
      </c>
      <c r="B81" s="17" t="s">
        <v>97</v>
      </c>
      <c r="C81" s="17"/>
      <c r="D81" s="34"/>
      <c r="E81" s="34">
        <v>3</v>
      </c>
      <c r="F81" s="34">
        <f>IF(AND('исход данные ЭЭ'!F80&gt;=0,'исход данные ЭЭ'!F80&lt;5%),10,IF(AND('исход данные ЭЭ'!F80&gt;=5%,'исход данные ЭЭ'!F80&lt;10%),8,IF(AND('исход данные ЭЭ'!F80&gt;=10%,'исход данные ЭЭ'!F80&lt;15%),6,IF(AND('исход данные ЭЭ'!F80&gt;=15%,'исход данные ЭЭ'!F80&lt;20%),4,IF('исход данные ЭЭ'!F80&gt;=20%,0)))))</f>
        <v>0</v>
      </c>
      <c r="G81" s="34">
        <f>IF('исход данные ЭЭ'!G80="Нет",0,IF('исход данные ЭЭ'!G80="да",3,IF('исход данные ЭЭ'!G80="на стадии",2)))</f>
        <v>0</v>
      </c>
      <c r="H81" s="34">
        <f>IF('исход данные ЭЭ'!H80="да",2,0)</f>
        <v>0</v>
      </c>
      <c r="I81" s="70">
        <f>IF('исход данные ЭЭ'!I80=LARGE('исход данные ЭЭ'!I$4:I$131,1),10,IF('исход данные ЭЭ'!I80=LARGE('исход данные ЭЭ'!I$4:I$131,2),8,IF('исход данные ЭЭ'!I80=LARGE('исход данные ЭЭ'!I$4:I$131,3),6,0)))</f>
        <v>0</v>
      </c>
      <c r="J81" s="34">
        <f>IF('исход данные ЭЭ'!J80="да",3,0)</f>
        <v>3</v>
      </c>
      <c r="K81" s="34">
        <f>IF('исход данные ЭЭ'!K80="нет",0,IF('исход данные ЭЭ'!K80="да",5))</f>
        <v>0</v>
      </c>
      <c r="L81" s="71">
        <f t="shared" si="4"/>
        <v>6</v>
      </c>
      <c r="M81" s="107">
        <f t="shared" si="5"/>
        <v>6</v>
      </c>
      <c r="N81" s="72">
        <f t="shared" si="6"/>
        <v>18</v>
      </c>
    </row>
    <row r="82" spans="1:14" ht="33.75" x14ac:dyDescent="0.2">
      <c r="A82" s="58">
        <f t="shared" si="7"/>
        <v>78</v>
      </c>
      <c r="B82" s="17" t="s">
        <v>98</v>
      </c>
      <c r="C82" s="17"/>
      <c r="D82" s="34"/>
      <c r="E82" s="34">
        <v>2</v>
      </c>
      <c r="F82" s="34">
        <f>IF(AND('исход данные ЭЭ'!F81&gt;=0,'исход данные ЭЭ'!F81&lt;5%),10,IF(AND('исход данные ЭЭ'!F81&gt;=5%,'исход данные ЭЭ'!F81&lt;10%),8,IF(AND('исход данные ЭЭ'!F81&gt;=10%,'исход данные ЭЭ'!F81&lt;15%),6,IF(AND('исход данные ЭЭ'!F81&gt;=15%,'исход данные ЭЭ'!F81&lt;20%),4,IF('исход данные ЭЭ'!F81&gt;=20%,0)))))</f>
        <v>8</v>
      </c>
      <c r="G82" s="34">
        <f>IF('исход данные ЭЭ'!G81="Нет",0,IF('исход данные ЭЭ'!G81="да",3,IF('исход данные ЭЭ'!G81="на стадии",2)))</f>
        <v>0</v>
      </c>
      <c r="H82" s="34">
        <f>IF('исход данные ЭЭ'!H81="да",2,0)</f>
        <v>0</v>
      </c>
      <c r="I82" s="70">
        <f>IF('исход данные ЭЭ'!I81=LARGE('исход данные ЭЭ'!I$4:I$131,1),10,IF('исход данные ЭЭ'!I81=LARGE('исход данные ЭЭ'!I$4:I$131,2),8,IF('исход данные ЭЭ'!I81=LARGE('исход данные ЭЭ'!I$4:I$131,3),6,0)))</f>
        <v>0</v>
      </c>
      <c r="J82" s="34">
        <f>IF('исход данные ЭЭ'!J81="да",3,0)</f>
        <v>3</v>
      </c>
      <c r="K82" s="34">
        <f>IF('исход данные ЭЭ'!K81="нет",0,IF('исход данные ЭЭ'!K81="да",5))</f>
        <v>0</v>
      </c>
      <c r="L82" s="71">
        <f t="shared" si="4"/>
        <v>13</v>
      </c>
      <c r="M82" s="107">
        <f t="shared" si="5"/>
        <v>13</v>
      </c>
      <c r="N82" s="72">
        <f t="shared" si="6"/>
        <v>13</v>
      </c>
    </row>
    <row r="83" spans="1:14" ht="45" x14ac:dyDescent="0.2">
      <c r="A83" s="58">
        <f t="shared" si="7"/>
        <v>79</v>
      </c>
      <c r="B83" s="17" t="s">
        <v>99</v>
      </c>
      <c r="C83" s="17"/>
      <c r="D83" s="34"/>
      <c r="E83" s="34" t="s">
        <v>269</v>
      </c>
      <c r="F83" s="34">
        <f>IF(AND('исход данные ЭЭ'!F82&gt;=0,'исход данные ЭЭ'!F82&lt;5%),10,IF(AND('исход данные ЭЭ'!F82&gt;=5%,'исход данные ЭЭ'!F82&lt;10%),8,IF(AND('исход данные ЭЭ'!F82&gt;=10%,'исход данные ЭЭ'!F82&lt;15%),6,IF(AND('исход данные ЭЭ'!F82&gt;=15%,'исход данные ЭЭ'!F82&lt;20%),4,IF('исход данные ЭЭ'!F82&gt;=20%,0)))))</f>
        <v>8</v>
      </c>
      <c r="G83" s="34">
        <f>IF('исход данные ЭЭ'!G82="Нет",0,IF('исход данные ЭЭ'!G82="да",3,IF('исход данные ЭЭ'!G82="на стадии",2)))</f>
        <v>0</v>
      </c>
      <c r="H83" s="34">
        <f>IF('исход данные ЭЭ'!H82="да",2,0)</f>
        <v>0</v>
      </c>
      <c r="I83" s="70">
        <f>IF('исход данные ЭЭ'!I82=LARGE('исход данные ЭЭ'!I$4:I$131,1),10,IF('исход данные ЭЭ'!I82=LARGE('исход данные ЭЭ'!I$4:I$131,2),8,IF('исход данные ЭЭ'!I82=LARGE('исход данные ЭЭ'!I$4:I$131,3),6,0)))</f>
        <v>0</v>
      </c>
      <c r="J83" s="34">
        <f>IF('исход данные ЭЭ'!J82="да",3,0)</f>
        <v>3</v>
      </c>
      <c r="K83" s="34">
        <f>IF('исход данные ЭЭ'!K82="нет",0,IF('исход данные ЭЭ'!K82="да",5))</f>
        <v>0</v>
      </c>
      <c r="L83" s="71" t="str">
        <f t="shared" si="4"/>
        <v>не участвует в конкурсе</v>
      </c>
      <c r="M83" s="107">
        <f t="shared" si="5"/>
        <v>0</v>
      </c>
      <c r="N83" s="72">
        <f t="shared" si="6"/>
        <v>20</v>
      </c>
    </row>
    <row r="84" spans="1:14" ht="45" x14ac:dyDescent="0.2">
      <c r="A84" s="58">
        <f t="shared" si="7"/>
        <v>80</v>
      </c>
      <c r="B84" s="17" t="s">
        <v>100</v>
      </c>
      <c r="C84" s="17"/>
      <c r="D84" s="34"/>
      <c r="E84" s="34">
        <v>9</v>
      </c>
      <c r="F84" s="34">
        <f>IF(AND('исход данные ЭЭ'!F83&gt;=0,'исход данные ЭЭ'!F83&lt;5%),10,IF(AND('исход данные ЭЭ'!F83&gt;=5%,'исход данные ЭЭ'!F83&lt;10%),8,IF(AND('исход данные ЭЭ'!F83&gt;=10%,'исход данные ЭЭ'!F83&lt;15%),6,IF(AND('исход данные ЭЭ'!F83&gt;=15%,'исход данные ЭЭ'!F83&lt;20%),4,IF('исход данные ЭЭ'!F83&gt;=20%,0)))))</f>
        <v>10</v>
      </c>
      <c r="G84" s="34">
        <f>IF('исход данные ЭЭ'!G83="Нет",0,IF('исход данные ЭЭ'!G83="да",3,IF('исход данные ЭЭ'!G83="на стадии",2)))</f>
        <v>0</v>
      </c>
      <c r="H84" s="34">
        <f>IF('исход данные ЭЭ'!H83="да",2,0)</f>
        <v>0</v>
      </c>
      <c r="I84" s="70">
        <f>IF('исход данные ЭЭ'!I83=LARGE('исход данные ЭЭ'!I$4:I$131,1),10,IF('исход данные ЭЭ'!I83=LARGE('исход данные ЭЭ'!I$4:I$131,2),8,IF('исход данные ЭЭ'!I83=LARGE('исход данные ЭЭ'!I$4:I$131,3),6,0)))</f>
        <v>0</v>
      </c>
      <c r="J84" s="34">
        <f>IF('исход данные ЭЭ'!J83="да",3,0)</f>
        <v>3</v>
      </c>
      <c r="K84" s="34">
        <f>IF('исход данные ЭЭ'!K83="нет",0,IF('исход данные ЭЭ'!K83="да",5))</f>
        <v>0</v>
      </c>
      <c r="L84" s="71">
        <f t="shared" si="4"/>
        <v>22</v>
      </c>
      <c r="M84" s="107">
        <f t="shared" si="5"/>
        <v>22</v>
      </c>
      <c r="N84" s="72">
        <f t="shared" si="6"/>
        <v>4</v>
      </c>
    </row>
    <row r="85" spans="1:14" ht="45" x14ac:dyDescent="0.2">
      <c r="A85" s="58">
        <f t="shared" si="7"/>
        <v>81</v>
      </c>
      <c r="B85" s="17" t="s">
        <v>101</v>
      </c>
      <c r="C85" s="17"/>
      <c r="D85" s="34"/>
      <c r="E85" s="34">
        <v>4</v>
      </c>
      <c r="F85" s="34">
        <f>IF(AND('исход данные ЭЭ'!F84&gt;=0,'исход данные ЭЭ'!F84&lt;5%),10,IF(AND('исход данные ЭЭ'!F84&gt;=5%,'исход данные ЭЭ'!F84&lt;10%),8,IF(AND('исход данные ЭЭ'!F84&gt;=10%,'исход данные ЭЭ'!F84&lt;15%),6,IF(AND('исход данные ЭЭ'!F84&gt;=15%,'исход данные ЭЭ'!F84&lt;20%),4,IF('исход данные ЭЭ'!F84&gt;=20%,0)))))</f>
        <v>10</v>
      </c>
      <c r="G85" s="34">
        <f>IF('исход данные ЭЭ'!G84="Нет",0,IF('исход данные ЭЭ'!G84="да",3,IF('исход данные ЭЭ'!G84="на стадии",2)))</f>
        <v>0</v>
      </c>
      <c r="H85" s="34">
        <f>IF('исход данные ЭЭ'!H84="да",2,0)</f>
        <v>0</v>
      </c>
      <c r="I85" s="70">
        <f>IF('исход данные ЭЭ'!I84=LARGE('исход данные ЭЭ'!I$4:I$131,1),10,IF('исход данные ЭЭ'!I84=LARGE('исход данные ЭЭ'!I$4:I$131,2),8,IF('исход данные ЭЭ'!I84=LARGE('исход данные ЭЭ'!I$4:I$131,3),6,0)))</f>
        <v>0</v>
      </c>
      <c r="J85" s="34">
        <f>IF('исход данные ЭЭ'!J84="да",3,0)</f>
        <v>3</v>
      </c>
      <c r="K85" s="34">
        <f>IF('исход данные ЭЭ'!K84="нет",0,IF('исход данные ЭЭ'!K84="да",5))</f>
        <v>0</v>
      </c>
      <c r="L85" s="71">
        <f t="shared" si="4"/>
        <v>17</v>
      </c>
      <c r="M85" s="107">
        <f t="shared" si="5"/>
        <v>17</v>
      </c>
      <c r="N85" s="72">
        <f t="shared" si="6"/>
        <v>9</v>
      </c>
    </row>
    <row r="86" spans="1:14" ht="45" x14ac:dyDescent="0.2">
      <c r="A86" s="58">
        <f t="shared" si="7"/>
        <v>82</v>
      </c>
      <c r="B86" s="17" t="s">
        <v>102</v>
      </c>
      <c r="C86" s="17"/>
      <c r="D86" s="34"/>
      <c r="E86" s="34" t="s">
        <v>269</v>
      </c>
      <c r="F86" s="34">
        <f>IF(AND('исход данные ЭЭ'!F85&gt;=0,'исход данные ЭЭ'!F85&lt;5%),10,IF(AND('исход данные ЭЭ'!F85&gt;=5%,'исход данные ЭЭ'!F85&lt;10%),8,IF(AND('исход данные ЭЭ'!F85&gt;=10%,'исход данные ЭЭ'!F85&lt;15%),6,IF(AND('исход данные ЭЭ'!F85&gt;=15%,'исход данные ЭЭ'!F85&lt;20%),4,IF('исход данные ЭЭ'!F85&gt;=20%,0)))))</f>
        <v>4</v>
      </c>
      <c r="G86" s="34">
        <f>IF('исход данные ЭЭ'!G85="Нет",0,IF('исход данные ЭЭ'!G85="да",3,IF('исход данные ЭЭ'!G85="на стадии",2)))</f>
        <v>0</v>
      </c>
      <c r="H86" s="34">
        <f>IF('исход данные ЭЭ'!H85="да",2,0)</f>
        <v>0</v>
      </c>
      <c r="I86" s="70">
        <f>IF('исход данные ЭЭ'!I85=LARGE('исход данные ЭЭ'!I$4:I$131,1),10,IF('исход данные ЭЭ'!I85=LARGE('исход данные ЭЭ'!I$4:I$131,2),8,IF('исход данные ЭЭ'!I85=LARGE('исход данные ЭЭ'!I$4:I$131,3),6,0)))</f>
        <v>0</v>
      </c>
      <c r="J86" s="34">
        <f>IF('исход данные ЭЭ'!J85="да",3,0)</f>
        <v>3</v>
      </c>
      <c r="K86" s="34">
        <f>IF('исход данные ЭЭ'!K85="нет",0,IF('исход данные ЭЭ'!K85="да",5))</f>
        <v>0</v>
      </c>
      <c r="L86" s="71" t="str">
        <f t="shared" si="4"/>
        <v>не участвует в конкурсе</v>
      </c>
      <c r="M86" s="107">
        <f t="shared" si="5"/>
        <v>0</v>
      </c>
      <c r="N86" s="72">
        <f t="shared" si="6"/>
        <v>20</v>
      </c>
    </row>
    <row r="87" spans="1:14" ht="45" x14ac:dyDescent="0.2">
      <c r="A87" s="58">
        <f t="shared" si="7"/>
        <v>83</v>
      </c>
      <c r="B87" s="17" t="s">
        <v>103</v>
      </c>
      <c r="C87" s="17"/>
      <c r="D87" s="34"/>
      <c r="E87" s="34">
        <v>3</v>
      </c>
      <c r="F87" s="34">
        <f>IF(AND('исход данные ЭЭ'!F86&gt;=0,'исход данные ЭЭ'!F86&lt;5%),10,IF(AND('исход данные ЭЭ'!F86&gt;=5%,'исход данные ЭЭ'!F86&lt;10%),8,IF(AND('исход данные ЭЭ'!F86&gt;=10%,'исход данные ЭЭ'!F86&lt;15%),6,IF(AND('исход данные ЭЭ'!F86&gt;=15%,'исход данные ЭЭ'!F86&lt;20%),4,IF('исход данные ЭЭ'!F86&gt;=20%,0)))))</f>
        <v>8</v>
      </c>
      <c r="G87" s="34">
        <f>IF('исход данные ЭЭ'!G86="Нет",0,IF('исход данные ЭЭ'!G86="да",3,IF('исход данные ЭЭ'!G86="на стадии",2)))</f>
        <v>0</v>
      </c>
      <c r="H87" s="34">
        <f>IF('исход данные ЭЭ'!H86="да",2,0)</f>
        <v>0</v>
      </c>
      <c r="I87" s="70">
        <f>IF('исход данные ЭЭ'!I86=LARGE('исход данные ЭЭ'!I$4:I$131,1),10,IF('исход данные ЭЭ'!I86=LARGE('исход данные ЭЭ'!I$4:I$131,2),8,IF('исход данные ЭЭ'!I86=LARGE('исход данные ЭЭ'!I$4:I$131,3),6,0)))</f>
        <v>0</v>
      </c>
      <c r="J87" s="34">
        <f>IF('исход данные ЭЭ'!J86="да",3,0)</f>
        <v>3</v>
      </c>
      <c r="K87" s="34">
        <f>IF('исход данные ЭЭ'!K86="нет",0,IF('исход данные ЭЭ'!K86="да",5))</f>
        <v>0</v>
      </c>
      <c r="L87" s="71">
        <f t="shared" si="4"/>
        <v>14</v>
      </c>
      <c r="M87" s="107">
        <f t="shared" si="5"/>
        <v>14</v>
      </c>
      <c r="N87" s="72">
        <f t="shared" si="6"/>
        <v>12</v>
      </c>
    </row>
    <row r="88" spans="1:14" ht="45" x14ac:dyDescent="0.2">
      <c r="A88" s="58">
        <f t="shared" si="7"/>
        <v>84</v>
      </c>
      <c r="B88" s="17" t="s">
        <v>104</v>
      </c>
      <c r="C88" s="17"/>
      <c r="D88" s="34"/>
      <c r="E88" s="34">
        <v>4</v>
      </c>
      <c r="F88" s="34">
        <f>IF(AND('исход данные ЭЭ'!F87&gt;=0,'исход данные ЭЭ'!F87&lt;5%),10,IF(AND('исход данные ЭЭ'!F87&gt;=5%,'исход данные ЭЭ'!F87&lt;10%),8,IF(AND('исход данные ЭЭ'!F87&gt;=10%,'исход данные ЭЭ'!F87&lt;15%),6,IF(AND('исход данные ЭЭ'!F87&gt;=15%,'исход данные ЭЭ'!F87&lt;20%),4,IF('исход данные ЭЭ'!F87&gt;=20%,0)))))</f>
        <v>8</v>
      </c>
      <c r="G88" s="34">
        <f>IF('исход данные ЭЭ'!G87="Нет",0,IF('исход данные ЭЭ'!G87="да",3,IF('исход данные ЭЭ'!G87="на стадии",2)))</f>
        <v>0</v>
      </c>
      <c r="H88" s="34">
        <f>IF('исход данные ЭЭ'!H87="да",2,0)</f>
        <v>0</v>
      </c>
      <c r="I88" s="70">
        <f>IF('исход данные ЭЭ'!I87=LARGE('исход данные ЭЭ'!I$4:I$131,1),10,IF('исход данные ЭЭ'!I87=LARGE('исход данные ЭЭ'!I$4:I$131,2),8,IF('исход данные ЭЭ'!I87=LARGE('исход данные ЭЭ'!I$4:I$131,3),6,0)))</f>
        <v>0</v>
      </c>
      <c r="J88" s="34">
        <f>IF('исход данные ЭЭ'!J87="да",3,0)</f>
        <v>3</v>
      </c>
      <c r="K88" s="34">
        <f>IF('исход данные ЭЭ'!K87="нет",0,IF('исход данные ЭЭ'!K87="да",5))</f>
        <v>0</v>
      </c>
      <c r="L88" s="71">
        <f t="shared" si="4"/>
        <v>15</v>
      </c>
      <c r="M88" s="107">
        <f t="shared" si="5"/>
        <v>15</v>
      </c>
      <c r="N88" s="72">
        <f t="shared" si="6"/>
        <v>11</v>
      </c>
    </row>
    <row r="89" spans="1:14" ht="33.75" x14ac:dyDescent="0.2">
      <c r="A89" s="58">
        <f t="shared" si="7"/>
        <v>85</v>
      </c>
      <c r="B89" s="17" t="s">
        <v>105</v>
      </c>
      <c r="C89" s="17"/>
      <c r="D89" s="34"/>
      <c r="E89" s="34">
        <v>2</v>
      </c>
      <c r="F89" s="34">
        <f>IF(AND('исход данные ЭЭ'!F88&gt;=0,'исход данные ЭЭ'!F88&lt;5%),10,IF(AND('исход данные ЭЭ'!F88&gt;=5%,'исход данные ЭЭ'!F88&lt;10%),8,IF(AND('исход данные ЭЭ'!F88&gt;=10%,'исход данные ЭЭ'!F88&lt;15%),6,IF(AND('исход данные ЭЭ'!F88&gt;=15%,'исход данные ЭЭ'!F88&lt;20%),4,IF('исход данные ЭЭ'!F88&gt;=20%,0)))))</f>
        <v>0</v>
      </c>
      <c r="G89" s="34">
        <f>IF('исход данные ЭЭ'!G88="Нет",0,IF('исход данные ЭЭ'!G88="да",3,IF('исход данные ЭЭ'!G88="на стадии",2)))</f>
        <v>0</v>
      </c>
      <c r="H89" s="34">
        <f>IF('исход данные ЭЭ'!H88="да",2,0)</f>
        <v>0</v>
      </c>
      <c r="I89" s="70">
        <f>IF('исход данные ЭЭ'!I88=LARGE('исход данные ЭЭ'!I$4:I$131,1),10,IF('исход данные ЭЭ'!I88=LARGE('исход данные ЭЭ'!I$4:I$131,2),8,IF('исход данные ЭЭ'!I88=LARGE('исход данные ЭЭ'!I$4:I$131,3),6,0)))</f>
        <v>0</v>
      </c>
      <c r="J89" s="34">
        <f>IF('исход данные ЭЭ'!J88="да",3,0)</f>
        <v>3</v>
      </c>
      <c r="K89" s="34">
        <f>IF('исход данные ЭЭ'!K88="нет",0,IF('исход данные ЭЭ'!K88="да",5))</f>
        <v>0</v>
      </c>
      <c r="L89" s="71">
        <f t="shared" si="4"/>
        <v>5</v>
      </c>
      <c r="M89" s="107">
        <f t="shared" si="5"/>
        <v>5</v>
      </c>
      <c r="N89" s="72">
        <f t="shared" si="6"/>
        <v>19</v>
      </c>
    </row>
    <row r="90" spans="1:14" ht="45" x14ac:dyDescent="0.2">
      <c r="A90" s="58">
        <f t="shared" si="7"/>
        <v>86</v>
      </c>
      <c r="B90" s="17" t="s">
        <v>106</v>
      </c>
      <c r="C90" s="17"/>
      <c r="D90" s="34"/>
      <c r="E90" s="34">
        <v>9</v>
      </c>
      <c r="F90" s="34">
        <f>IF(AND('исход данные ЭЭ'!F89&gt;=0,'исход данные ЭЭ'!F89&lt;5%),10,IF(AND('исход данные ЭЭ'!F89&gt;=5%,'исход данные ЭЭ'!F89&lt;10%),8,IF(AND('исход данные ЭЭ'!F89&gt;=10%,'исход данные ЭЭ'!F89&lt;15%),6,IF(AND('исход данные ЭЭ'!F89&gt;=15%,'исход данные ЭЭ'!F89&lt;20%),4,IF('исход данные ЭЭ'!F89&gt;=20%,0)))))</f>
        <v>6</v>
      </c>
      <c r="G90" s="34">
        <f>IF('исход данные ЭЭ'!G89="Нет",0,IF('исход данные ЭЭ'!G89="да",3,IF('исход данные ЭЭ'!G89="на стадии",2)))</f>
        <v>0</v>
      </c>
      <c r="H90" s="34">
        <f>IF('исход данные ЭЭ'!H89="да",2,0)</f>
        <v>0</v>
      </c>
      <c r="I90" s="70">
        <f>IF('исход данные ЭЭ'!I89=LARGE('исход данные ЭЭ'!I$4:I$131,1),10,IF('исход данные ЭЭ'!I89=LARGE('исход данные ЭЭ'!I$4:I$131,2),8,IF('исход данные ЭЭ'!I89=LARGE('исход данные ЭЭ'!I$4:I$131,3),6,0)))</f>
        <v>0</v>
      </c>
      <c r="J90" s="34">
        <f>IF('исход данные ЭЭ'!J89="да",3,0)</f>
        <v>3</v>
      </c>
      <c r="K90" s="34">
        <f>IF('исход данные ЭЭ'!K89="нет",0,IF('исход данные ЭЭ'!K89="да",5))</f>
        <v>0</v>
      </c>
      <c r="L90" s="71">
        <f t="shared" si="4"/>
        <v>18</v>
      </c>
      <c r="M90" s="107">
        <f t="shared" si="5"/>
        <v>18</v>
      </c>
      <c r="N90" s="72">
        <f t="shared" si="6"/>
        <v>8</v>
      </c>
    </row>
    <row r="91" spans="1:14" ht="45" x14ac:dyDescent="0.2">
      <c r="A91" s="58">
        <f t="shared" si="7"/>
        <v>87</v>
      </c>
      <c r="B91" s="17" t="s">
        <v>107</v>
      </c>
      <c r="C91" s="17"/>
      <c r="D91" s="34"/>
      <c r="E91" s="34">
        <v>10</v>
      </c>
      <c r="F91" s="34">
        <f>IF(AND('исход данные ЭЭ'!F90&gt;=0,'исход данные ЭЭ'!F90&lt;5%),10,IF(AND('исход данные ЭЭ'!F90&gt;=5%,'исход данные ЭЭ'!F90&lt;10%),8,IF(AND('исход данные ЭЭ'!F90&gt;=10%,'исход данные ЭЭ'!F90&lt;15%),6,IF(AND('исход данные ЭЭ'!F90&gt;=15%,'исход данные ЭЭ'!F90&lt;20%),4,IF('исход данные ЭЭ'!F90&gt;=20%,0)))))</f>
        <v>10</v>
      </c>
      <c r="G91" s="34">
        <f>IF('исход данные ЭЭ'!G90="Нет",0,IF('исход данные ЭЭ'!G90="да",3,IF('исход данные ЭЭ'!G90="на стадии",2)))</f>
        <v>0</v>
      </c>
      <c r="H91" s="34">
        <f>IF('исход данные ЭЭ'!H90="да",2,0)</f>
        <v>0</v>
      </c>
      <c r="I91" s="70">
        <f>IF('исход данные ЭЭ'!I90=LARGE('исход данные ЭЭ'!I$4:I$131,1),10,IF('исход данные ЭЭ'!I90=LARGE('исход данные ЭЭ'!I$4:I$131,2),8,IF('исход данные ЭЭ'!I90=LARGE('исход данные ЭЭ'!I$4:I$131,3),6,0)))</f>
        <v>0</v>
      </c>
      <c r="J91" s="34">
        <f>IF('исход данные ЭЭ'!J90="да",3,0)</f>
        <v>3</v>
      </c>
      <c r="K91" s="34">
        <f>IF('исход данные ЭЭ'!K90="нет",0,IF('исход данные ЭЭ'!K90="да",5))</f>
        <v>0</v>
      </c>
      <c r="L91" s="71">
        <f t="shared" si="4"/>
        <v>23</v>
      </c>
      <c r="M91" s="107">
        <f t="shared" si="5"/>
        <v>23</v>
      </c>
      <c r="N91" s="72">
        <f t="shared" si="6"/>
        <v>3</v>
      </c>
    </row>
    <row r="92" spans="1:14" ht="45" x14ac:dyDescent="0.2">
      <c r="A92" s="58">
        <f t="shared" si="7"/>
        <v>88</v>
      </c>
      <c r="B92" s="17" t="s">
        <v>108</v>
      </c>
      <c r="C92" s="17"/>
      <c r="D92" s="34"/>
      <c r="E92" s="34" t="s">
        <v>269</v>
      </c>
      <c r="F92" s="34">
        <f>IF(AND('исход данные ЭЭ'!F91&gt;=0,'исход данные ЭЭ'!F91&lt;5%),10,IF(AND('исход данные ЭЭ'!F91&gt;=5%,'исход данные ЭЭ'!F91&lt;10%),8,IF(AND('исход данные ЭЭ'!F91&gt;=10%,'исход данные ЭЭ'!F91&lt;15%),6,IF(AND('исход данные ЭЭ'!F91&gt;=15%,'исход данные ЭЭ'!F91&lt;20%),4,IF('исход данные ЭЭ'!F91&gt;=20%,0)))))</f>
        <v>10</v>
      </c>
      <c r="G92" s="34">
        <f>IF('исход данные ЭЭ'!G91="Нет",0,IF('исход данные ЭЭ'!G91="да",3,IF('исход данные ЭЭ'!G91="на стадии",2)))</f>
        <v>0</v>
      </c>
      <c r="H92" s="34">
        <f>IF('исход данные ЭЭ'!H91="да",2,0)</f>
        <v>0</v>
      </c>
      <c r="I92" s="70">
        <f>IF('исход данные ЭЭ'!I91=LARGE('исход данные ЭЭ'!I$4:I$131,1),10,IF('исход данные ЭЭ'!I91=LARGE('исход данные ЭЭ'!I$4:I$131,2),8,IF('исход данные ЭЭ'!I91=LARGE('исход данные ЭЭ'!I$4:I$131,3),6,0)))</f>
        <v>0</v>
      </c>
      <c r="J92" s="34">
        <f>IF('исход данные ЭЭ'!J91="да",3,0)</f>
        <v>3</v>
      </c>
      <c r="K92" s="34">
        <f>IF('исход данные ЭЭ'!K91="нет",0,IF('исход данные ЭЭ'!K91="да",5))</f>
        <v>0</v>
      </c>
      <c r="L92" s="71" t="str">
        <f t="shared" si="4"/>
        <v>не участвует в конкурсе</v>
      </c>
      <c r="M92" s="107">
        <f t="shared" si="5"/>
        <v>0</v>
      </c>
      <c r="N92" s="72">
        <f t="shared" si="6"/>
        <v>20</v>
      </c>
    </row>
    <row r="93" spans="1:14" ht="33.75" x14ac:dyDescent="0.2">
      <c r="A93" s="58">
        <f t="shared" si="7"/>
        <v>89</v>
      </c>
      <c r="B93" s="17" t="s">
        <v>109</v>
      </c>
      <c r="C93" s="17"/>
      <c r="D93" s="34"/>
      <c r="E93" s="34">
        <v>2</v>
      </c>
      <c r="F93" s="34">
        <f>IF(AND('исход данные ЭЭ'!F92&gt;=0,'исход данные ЭЭ'!F92&lt;5%),10,IF(AND('исход данные ЭЭ'!F92&gt;=5%,'исход данные ЭЭ'!F92&lt;10%),8,IF(AND('исход данные ЭЭ'!F92&gt;=10%,'исход данные ЭЭ'!F92&lt;15%),6,IF(AND('исход данные ЭЭ'!F92&gt;=15%,'исход данные ЭЭ'!F92&lt;20%),4,IF('исход данные ЭЭ'!F92&gt;=20%,0)))))</f>
        <v>10</v>
      </c>
      <c r="G93" s="34">
        <f>IF('исход данные ЭЭ'!G92="Нет",0,IF('исход данные ЭЭ'!G92="да",3,IF('исход данные ЭЭ'!G92="на стадии",2)))</f>
        <v>0</v>
      </c>
      <c r="H93" s="34">
        <f>IF('исход данные ЭЭ'!H92="да",2,0)</f>
        <v>0</v>
      </c>
      <c r="I93" s="70">
        <f>IF('исход данные ЭЭ'!I92=LARGE('исход данные ЭЭ'!I$4:I$131,1),10,IF('исход данные ЭЭ'!I92=LARGE('исход данные ЭЭ'!I$4:I$131,2),8,IF('исход данные ЭЭ'!I92=LARGE('исход данные ЭЭ'!I$4:I$131,3),6,0)))</f>
        <v>0</v>
      </c>
      <c r="J93" s="34">
        <f>IF('исход данные ЭЭ'!J92="да",3,0)</f>
        <v>3</v>
      </c>
      <c r="K93" s="34">
        <f>IF('исход данные ЭЭ'!K92="нет",0,IF('исход данные ЭЭ'!K92="да",5))</f>
        <v>0</v>
      </c>
      <c r="L93" s="71">
        <f t="shared" si="4"/>
        <v>15</v>
      </c>
      <c r="M93" s="107">
        <f t="shared" si="5"/>
        <v>15</v>
      </c>
      <c r="N93" s="72">
        <f t="shared" si="6"/>
        <v>11</v>
      </c>
    </row>
    <row r="94" spans="1:14" ht="33.75" x14ac:dyDescent="0.2">
      <c r="A94" s="58">
        <f t="shared" si="7"/>
        <v>90</v>
      </c>
      <c r="B94" s="17" t="s">
        <v>110</v>
      </c>
      <c r="C94" s="17"/>
      <c r="D94" s="34"/>
      <c r="E94" s="34">
        <v>9</v>
      </c>
      <c r="F94" s="34">
        <f>IF(AND('исход данные ЭЭ'!F93&gt;=0,'исход данные ЭЭ'!F93&lt;5%),10,IF(AND('исход данные ЭЭ'!F93&gt;=5%,'исход данные ЭЭ'!F93&lt;10%),8,IF(AND('исход данные ЭЭ'!F93&gt;=10%,'исход данные ЭЭ'!F93&lt;15%),6,IF(AND('исход данные ЭЭ'!F93&gt;=15%,'исход данные ЭЭ'!F93&lt;20%),4,IF('исход данные ЭЭ'!F93&gt;=20%,0)))))</f>
        <v>10</v>
      </c>
      <c r="G94" s="34">
        <f>IF('исход данные ЭЭ'!G93="Нет",0,IF('исход данные ЭЭ'!G93="да",3,IF('исход данные ЭЭ'!G93="на стадии",2)))</f>
        <v>0</v>
      </c>
      <c r="H94" s="34">
        <f>IF('исход данные ЭЭ'!H93="да",2,0)</f>
        <v>0</v>
      </c>
      <c r="I94" s="70">
        <f>IF('исход данные ЭЭ'!I93=LARGE('исход данные ЭЭ'!I$4:I$131,1),10,IF('исход данные ЭЭ'!I93=LARGE('исход данные ЭЭ'!I$4:I$131,2),8,IF('исход данные ЭЭ'!I93=LARGE('исход данные ЭЭ'!I$4:I$131,3),6,0)))</f>
        <v>0</v>
      </c>
      <c r="J94" s="34">
        <f>IF('исход данные ЭЭ'!J93="да",3,0)</f>
        <v>3</v>
      </c>
      <c r="K94" s="34">
        <f>IF('исход данные ЭЭ'!K93="нет",0,IF('исход данные ЭЭ'!K93="да",5))</f>
        <v>0</v>
      </c>
      <c r="L94" s="71">
        <f t="shared" si="4"/>
        <v>22</v>
      </c>
      <c r="M94" s="107">
        <f t="shared" si="5"/>
        <v>22</v>
      </c>
      <c r="N94" s="72">
        <f t="shared" si="6"/>
        <v>4</v>
      </c>
    </row>
    <row r="95" spans="1:14" ht="33.75" x14ac:dyDescent="0.2">
      <c r="A95" s="58">
        <f t="shared" si="7"/>
        <v>91</v>
      </c>
      <c r="B95" s="17" t="s">
        <v>111</v>
      </c>
      <c r="C95" s="17"/>
      <c r="D95" s="34"/>
      <c r="E95" s="34">
        <v>4</v>
      </c>
      <c r="F95" s="34">
        <f>IF(AND('исход данные ЭЭ'!F94&gt;=0,'исход данные ЭЭ'!F94&lt;5%),10,IF(AND('исход данные ЭЭ'!F94&gt;=5%,'исход данные ЭЭ'!F94&lt;10%),8,IF(AND('исход данные ЭЭ'!F94&gt;=10%,'исход данные ЭЭ'!F94&lt;15%),6,IF(AND('исход данные ЭЭ'!F94&gt;=15%,'исход данные ЭЭ'!F94&lt;20%),4,IF('исход данные ЭЭ'!F94&gt;=20%,0)))))</f>
        <v>4</v>
      </c>
      <c r="G95" s="34">
        <f>IF('исход данные ЭЭ'!G94="Нет",0,IF('исход данные ЭЭ'!G94="да",3,IF('исход данные ЭЭ'!G94="на стадии",2)))</f>
        <v>0</v>
      </c>
      <c r="H95" s="34">
        <f>IF('исход данные ЭЭ'!H94="да",2,0)</f>
        <v>0</v>
      </c>
      <c r="I95" s="70">
        <f>IF('исход данные ЭЭ'!I94=LARGE('исход данные ЭЭ'!I$4:I$131,1),10,IF('исход данные ЭЭ'!I94=LARGE('исход данные ЭЭ'!I$4:I$131,2),8,IF('исход данные ЭЭ'!I94=LARGE('исход данные ЭЭ'!I$4:I$131,3),6,0)))</f>
        <v>8</v>
      </c>
      <c r="J95" s="34">
        <f>IF('исход данные ЭЭ'!J94="да",3,0)</f>
        <v>3</v>
      </c>
      <c r="K95" s="34">
        <f>IF('исход данные ЭЭ'!K94="нет",0,IF('исход данные ЭЭ'!K94="да",5))</f>
        <v>0</v>
      </c>
      <c r="L95" s="71">
        <f t="shared" si="4"/>
        <v>19</v>
      </c>
      <c r="M95" s="107">
        <f t="shared" si="5"/>
        <v>19</v>
      </c>
      <c r="N95" s="72">
        <f t="shared" si="6"/>
        <v>7</v>
      </c>
    </row>
    <row r="96" spans="1:14" ht="33.75" x14ac:dyDescent="0.2">
      <c r="A96" s="58">
        <f t="shared" si="7"/>
        <v>92</v>
      </c>
      <c r="B96" s="17" t="s">
        <v>112</v>
      </c>
      <c r="C96" s="17"/>
      <c r="D96" s="34"/>
      <c r="E96" s="34">
        <v>3</v>
      </c>
      <c r="F96" s="34">
        <f>IF(AND('исход данные ЭЭ'!F95&gt;=0,'исход данные ЭЭ'!F95&lt;5%),10,IF(AND('исход данные ЭЭ'!F95&gt;=5%,'исход данные ЭЭ'!F95&lt;10%),8,IF(AND('исход данные ЭЭ'!F95&gt;=10%,'исход данные ЭЭ'!F95&lt;15%),6,IF(AND('исход данные ЭЭ'!F95&gt;=15%,'исход данные ЭЭ'!F95&lt;20%),4,IF('исход данные ЭЭ'!F95&gt;=20%,0)))))</f>
        <v>6</v>
      </c>
      <c r="G96" s="34">
        <f>IF('исход данные ЭЭ'!G95="Нет",0,IF('исход данные ЭЭ'!G95="да",3,IF('исход данные ЭЭ'!G95="на стадии",2)))</f>
        <v>0</v>
      </c>
      <c r="H96" s="34">
        <f>IF('исход данные ЭЭ'!H95="да",2,0)</f>
        <v>0</v>
      </c>
      <c r="I96" s="70">
        <f>IF('исход данные ЭЭ'!I95=LARGE('исход данные ЭЭ'!I$4:I$131,1),10,IF('исход данные ЭЭ'!I95=LARGE('исход данные ЭЭ'!I$4:I$131,2),8,IF('исход данные ЭЭ'!I95=LARGE('исход данные ЭЭ'!I$4:I$131,3),6,0)))</f>
        <v>0</v>
      </c>
      <c r="J96" s="34">
        <f>IF('исход данные ЭЭ'!J95="да",3,0)</f>
        <v>3</v>
      </c>
      <c r="K96" s="34">
        <f>IF('исход данные ЭЭ'!K95="нет",0,IF('исход данные ЭЭ'!K95="да",5))</f>
        <v>0</v>
      </c>
      <c r="L96" s="71">
        <f t="shared" si="4"/>
        <v>12</v>
      </c>
      <c r="M96" s="107">
        <f t="shared" si="5"/>
        <v>12</v>
      </c>
      <c r="N96" s="72">
        <f t="shared" si="6"/>
        <v>14</v>
      </c>
    </row>
    <row r="97" spans="1:14" ht="33.75" x14ac:dyDescent="0.2">
      <c r="A97" s="58">
        <f t="shared" si="7"/>
        <v>93</v>
      </c>
      <c r="B97" s="17" t="s">
        <v>113</v>
      </c>
      <c r="C97" s="17"/>
      <c r="D97" s="34"/>
      <c r="E97" s="34">
        <v>4</v>
      </c>
      <c r="F97" s="34">
        <f>IF(AND('исход данные ЭЭ'!F96&gt;=0,'исход данные ЭЭ'!F96&lt;5%),10,IF(AND('исход данные ЭЭ'!F96&gt;=5%,'исход данные ЭЭ'!F96&lt;10%),8,IF(AND('исход данные ЭЭ'!F96&gt;=10%,'исход данные ЭЭ'!F96&lt;15%),6,IF(AND('исход данные ЭЭ'!F96&gt;=15%,'исход данные ЭЭ'!F96&lt;20%),4,IF('исход данные ЭЭ'!F96&gt;=20%,0)))))</f>
        <v>8</v>
      </c>
      <c r="G97" s="34">
        <f>IF('исход данные ЭЭ'!G96="Нет",0,IF('исход данные ЭЭ'!G96="да",3,IF('исход данные ЭЭ'!G96="на стадии",2)))</f>
        <v>0</v>
      </c>
      <c r="H97" s="34">
        <f>IF('исход данные ЭЭ'!H96="да",2,0)</f>
        <v>0</v>
      </c>
      <c r="I97" s="70">
        <f>IF('исход данные ЭЭ'!I96=LARGE('исход данные ЭЭ'!I$4:I$131,1),10,IF('исход данные ЭЭ'!I96=LARGE('исход данные ЭЭ'!I$4:I$131,2),8,IF('исход данные ЭЭ'!I96=LARGE('исход данные ЭЭ'!I$4:I$131,3),6,0)))</f>
        <v>0</v>
      </c>
      <c r="J97" s="34">
        <f>IF('исход данные ЭЭ'!J96="да",3,0)</f>
        <v>3</v>
      </c>
      <c r="K97" s="34">
        <f>IF('исход данные ЭЭ'!K96="нет",0,IF('исход данные ЭЭ'!K96="да",5))</f>
        <v>0</v>
      </c>
      <c r="L97" s="71">
        <f t="shared" si="4"/>
        <v>15</v>
      </c>
      <c r="M97" s="107">
        <f t="shared" si="5"/>
        <v>15</v>
      </c>
      <c r="N97" s="72">
        <f t="shared" si="6"/>
        <v>11</v>
      </c>
    </row>
    <row r="98" spans="1:14" ht="33.75" x14ac:dyDescent="0.2">
      <c r="A98" s="58">
        <f t="shared" si="7"/>
        <v>94</v>
      </c>
      <c r="B98" s="17" t="s">
        <v>114</v>
      </c>
      <c r="C98" s="17"/>
      <c r="D98" s="34"/>
      <c r="E98" s="34" t="s">
        <v>269</v>
      </c>
      <c r="F98" s="34">
        <f>IF(AND('исход данные ЭЭ'!F97&gt;=0,'исход данные ЭЭ'!F97&lt;5%),10,IF(AND('исход данные ЭЭ'!F97&gt;=5%,'исход данные ЭЭ'!F97&lt;10%),8,IF(AND('исход данные ЭЭ'!F97&gt;=10%,'исход данные ЭЭ'!F97&lt;15%),6,IF(AND('исход данные ЭЭ'!F97&gt;=15%,'исход данные ЭЭ'!F97&lt;20%),4,IF('исход данные ЭЭ'!F97&gt;=20%,0)))))</f>
        <v>8</v>
      </c>
      <c r="G98" s="34">
        <f>IF('исход данные ЭЭ'!G97="Нет",0,IF('исход данные ЭЭ'!G97="да",3,IF('исход данные ЭЭ'!G97="на стадии",2)))</f>
        <v>0</v>
      </c>
      <c r="H98" s="34">
        <f>IF('исход данные ЭЭ'!H97="да",2,0)</f>
        <v>0</v>
      </c>
      <c r="I98" s="70">
        <f>IF('исход данные ЭЭ'!I97=LARGE('исход данные ЭЭ'!I$4:I$131,1),10,IF('исход данные ЭЭ'!I97=LARGE('исход данные ЭЭ'!I$4:I$131,2),8,IF('исход данные ЭЭ'!I97=LARGE('исход данные ЭЭ'!I$4:I$131,3),6,0)))</f>
        <v>0</v>
      </c>
      <c r="J98" s="34">
        <f>IF('исход данные ЭЭ'!J97="да",3,0)</f>
        <v>3</v>
      </c>
      <c r="K98" s="34">
        <f>IF('исход данные ЭЭ'!K97="нет",0,IF('исход данные ЭЭ'!K97="да",5))</f>
        <v>0</v>
      </c>
      <c r="L98" s="71" t="str">
        <f t="shared" si="4"/>
        <v>не участвует в конкурсе</v>
      </c>
      <c r="M98" s="107">
        <f t="shared" si="5"/>
        <v>0</v>
      </c>
      <c r="N98" s="72">
        <f t="shared" si="6"/>
        <v>20</v>
      </c>
    </row>
    <row r="99" spans="1:14" ht="33.75" x14ac:dyDescent="0.2">
      <c r="A99" s="58">
        <f t="shared" si="7"/>
        <v>95</v>
      </c>
      <c r="B99" s="17" t="s">
        <v>115</v>
      </c>
      <c r="C99" s="17"/>
      <c r="D99" s="34"/>
      <c r="E99" s="34">
        <v>2</v>
      </c>
      <c r="F99" s="34">
        <f>IF(AND('исход данные ЭЭ'!F98&gt;=0,'исход данные ЭЭ'!F98&lt;5%),10,IF(AND('исход данные ЭЭ'!F98&gt;=5%,'исход данные ЭЭ'!F98&lt;10%),8,IF(AND('исход данные ЭЭ'!F98&gt;=10%,'исход данные ЭЭ'!F98&lt;15%),6,IF(AND('исход данные ЭЭ'!F98&gt;=15%,'исход данные ЭЭ'!F98&lt;20%),4,IF('исход данные ЭЭ'!F98&gt;=20%,0)))))</f>
        <v>8</v>
      </c>
      <c r="G99" s="34">
        <f>IF('исход данные ЭЭ'!G98="Нет",0,IF('исход данные ЭЭ'!G98="да",3,IF('исход данные ЭЭ'!G98="на стадии",2)))</f>
        <v>0</v>
      </c>
      <c r="H99" s="34">
        <f>IF('исход данные ЭЭ'!H98="да",2,0)</f>
        <v>0</v>
      </c>
      <c r="I99" s="70">
        <f>IF('исход данные ЭЭ'!I98=LARGE('исход данные ЭЭ'!I$4:I$131,1),10,IF('исход данные ЭЭ'!I98=LARGE('исход данные ЭЭ'!I$4:I$131,2),8,IF('исход данные ЭЭ'!I98=LARGE('исход данные ЭЭ'!I$4:I$131,3),6,0)))</f>
        <v>0</v>
      </c>
      <c r="J99" s="34">
        <f>IF('исход данные ЭЭ'!J98="да",3,0)</f>
        <v>3</v>
      </c>
      <c r="K99" s="34">
        <f>IF('исход данные ЭЭ'!K98="нет",0,IF('исход данные ЭЭ'!K98="да",5))</f>
        <v>0</v>
      </c>
      <c r="L99" s="71">
        <f t="shared" si="4"/>
        <v>13</v>
      </c>
      <c r="M99" s="107">
        <f t="shared" si="5"/>
        <v>13</v>
      </c>
      <c r="N99" s="72">
        <f t="shared" si="6"/>
        <v>13</v>
      </c>
    </row>
    <row r="100" spans="1:14" ht="33.75" x14ac:dyDescent="0.2">
      <c r="A100" s="58">
        <f t="shared" si="7"/>
        <v>96</v>
      </c>
      <c r="B100" s="17" t="s">
        <v>116</v>
      </c>
      <c r="C100" s="17"/>
      <c r="D100" s="34"/>
      <c r="E100" s="34">
        <v>4</v>
      </c>
      <c r="F100" s="34">
        <f>IF(AND('исход данные ЭЭ'!F99&gt;=0,'исход данные ЭЭ'!F99&lt;5%),10,IF(AND('исход данные ЭЭ'!F99&gt;=5%,'исход данные ЭЭ'!F99&lt;10%),8,IF(AND('исход данные ЭЭ'!F99&gt;=10%,'исход данные ЭЭ'!F99&lt;15%),6,IF(AND('исход данные ЭЭ'!F99&gt;=15%,'исход данные ЭЭ'!F99&lt;20%),4,IF('исход данные ЭЭ'!F99&gt;=20%,0)))))</f>
        <v>0</v>
      </c>
      <c r="G100" s="34">
        <f>IF('исход данные ЭЭ'!G99="Нет",0,IF('исход данные ЭЭ'!G99="да",3,IF('исход данные ЭЭ'!G99="на стадии",2)))</f>
        <v>0</v>
      </c>
      <c r="H100" s="34">
        <f>IF('исход данные ЭЭ'!H99="да",2,0)</f>
        <v>0</v>
      </c>
      <c r="I100" s="70">
        <f>IF('исход данные ЭЭ'!I99=LARGE('исход данные ЭЭ'!I$4:I$131,1),10,IF('исход данные ЭЭ'!I99=LARGE('исход данные ЭЭ'!I$4:I$131,2),8,IF('исход данные ЭЭ'!I99=LARGE('исход данные ЭЭ'!I$4:I$131,3),6,0)))</f>
        <v>0</v>
      </c>
      <c r="J100" s="34">
        <f>IF('исход данные ЭЭ'!J99="да",3,0)</f>
        <v>3</v>
      </c>
      <c r="K100" s="34">
        <f>IF('исход данные ЭЭ'!K99="нет",0,IF('исход данные ЭЭ'!K99="да",5))</f>
        <v>0</v>
      </c>
      <c r="L100" s="71">
        <f t="shared" si="4"/>
        <v>7</v>
      </c>
      <c r="M100" s="107">
        <f t="shared" si="5"/>
        <v>7</v>
      </c>
      <c r="N100" s="72">
        <f t="shared" si="6"/>
        <v>17</v>
      </c>
    </row>
    <row r="101" spans="1:14" ht="33.75" x14ac:dyDescent="0.2">
      <c r="A101" s="58">
        <f t="shared" si="7"/>
        <v>97</v>
      </c>
      <c r="B101" s="17" t="s">
        <v>117</v>
      </c>
      <c r="C101" s="17"/>
      <c r="D101" s="34"/>
      <c r="E101" s="34" t="s">
        <v>269</v>
      </c>
      <c r="F101" s="34">
        <f>IF(AND('исход данные ЭЭ'!F100&gt;=0,'исход данные ЭЭ'!F100&lt;5%),10,IF(AND('исход данные ЭЭ'!F100&gt;=5%,'исход данные ЭЭ'!F100&lt;10%),8,IF(AND('исход данные ЭЭ'!F100&gt;=10%,'исход данные ЭЭ'!F100&lt;15%),6,IF(AND('исход данные ЭЭ'!F100&gt;=15%,'исход данные ЭЭ'!F100&lt;20%),4,IF('исход данные ЭЭ'!F100&gt;=20%,0)))))</f>
        <v>8</v>
      </c>
      <c r="G101" s="34">
        <f>IF('исход данные ЭЭ'!G100="Нет",0,IF('исход данные ЭЭ'!G100="да",3,IF('исход данные ЭЭ'!G100="на стадии",2)))</f>
        <v>0</v>
      </c>
      <c r="H101" s="34">
        <f>IF('исход данные ЭЭ'!H100="да",2,0)</f>
        <v>0</v>
      </c>
      <c r="I101" s="70">
        <f>IF('исход данные ЭЭ'!I100=LARGE('исход данные ЭЭ'!I$4:I$131,1),10,IF('исход данные ЭЭ'!I100=LARGE('исход данные ЭЭ'!I$4:I$131,2),8,IF('исход данные ЭЭ'!I100=LARGE('исход данные ЭЭ'!I$4:I$131,3),6,0)))</f>
        <v>0</v>
      </c>
      <c r="J101" s="34">
        <f>IF('исход данные ЭЭ'!J100="да",3,0)</f>
        <v>3</v>
      </c>
      <c r="K101" s="34">
        <f>IF('исход данные ЭЭ'!K100="нет",0,IF('исход данные ЭЭ'!K100="да",5))</f>
        <v>0</v>
      </c>
      <c r="L101" s="71" t="str">
        <f t="shared" si="4"/>
        <v>не участвует в конкурсе</v>
      </c>
      <c r="M101" s="107">
        <f t="shared" si="5"/>
        <v>0</v>
      </c>
      <c r="N101" s="72">
        <f t="shared" si="6"/>
        <v>20</v>
      </c>
    </row>
    <row r="102" spans="1:14" ht="33.75" x14ac:dyDescent="0.2">
      <c r="A102" s="58">
        <f t="shared" si="7"/>
        <v>98</v>
      </c>
      <c r="B102" s="17" t="s">
        <v>118</v>
      </c>
      <c r="C102" s="17"/>
      <c r="D102" s="34"/>
      <c r="E102" s="34">
        <v>4</v>
      </c>
      <c r="F102" s="34">
        <f>IF(AND('исход данные ЭЭ'!F101&gt;=0,'исход данные ЭЭ'!F101&lt;5%),10,IF(AND('исход данные ЭЭ'!F101&gt;=5%,'исход данные ЭЭ'!F101&lt;10%),8,IF(AND('исход данные ЭЭ'!F101&gt;=10%,'исход данные ЭЭ'!F101&lt;15%),6,IF(AND('исход данные ЭЭ'!F101&gt;=15%,'исход данные ЭЭ'!F101&lt;20%),4,IF('исход данные ЭЭ'!F101&gt;=20%,0)))))</f>
        <v>10</v>
      </c>
      <c r="G102" s="34">
        <f>IF('исход данные ЭЭ'!G101="Нет",0,IF('исход данные ЭЭ'!G101="да",3,IF('исход данные ЭЭ'!G101="на стадии",2)))</f>
        <v>0</v>
      </c>
      <c r="H102" s="34">
        <f>IF('исход данные ЭЭ'!H101="да",2,0)</f>
        <v>0</v>
      </c>
      <c r="I102" s="70">
        <f>IF('исход данные ЭЭ'!I101=LARGE('исход данные ЭЭ'!I$4:I$131,1),10,IF('исход данные ЭЭ'!I101=LARGE('исход данные ЭЭ'!I$4:I$131,2),8,IF('исход данные ЭЭ'!I101=LARGE('исход данные ЭЭ'!I$4:I$131,3),6,0)))</f>
        <v>0</v>
      </c>
      <c r="J102" s="34">
        <f>IF('исход данные ЭЭ'!J101="да",3,0)</f>
        <v>3</v>
      </c>
      <c r="K102" s="34">
        <f>IF('исход данные ЭЭ'!K101="нет",0,IF('исход данные ЭЭ'!K101="да",5))</f>
        <v>0</v>
      </c>
      <c r="L102" s="71">
        <f t="shared" si="4"/>
        <v>17</v>
      </c>
      <c r="M102" s="107">
        <f t="shared" si="5"/>
        <v>17</v>
      </c>
      <c r="N102" s="72">
        <f t="shared" si="6"/>
        <v>9</v>
      </c>
    </row>
    <row r="103" spans="1:14" ht="33.75" x14ac:dyDescent="0.2">
      <c r="A103" s="58">
        <f t="shared" si="7"/>
        <v>99</v>
      </c>
      <c r="B103" s="17" t="s">
        <v>119</v>
      </c>
      <c r="C103" s="17"/>
      <c r="D103" s="34"/>
      <c r="E103" s="34" t="s">
        <v>269</v>
      </c>
      <c r="F103" s="34">
        <f>IF(AND('исход данные ЭЭ'!F102&gt;=0,'исход данные ЭЭ'!F102&lt;5%),10,IF(AND('исход данные ЭЭ'!F102&gt;=5%,'исход данные ЭЭ'!F102&lt;10%),8,IF(AND('исход данные ЭЭ'!F102&gt;=10%,'исход данные ЭЭ'!F102&lt;15%),6,IF(AND('исход данные ЭЭ'!F102&gt;=15%,'исход данные ЭЭ'!F102&lt;20%),4,IF('исход данные ЭЭ'!F102&gt;=20%,0)))))</f>
        <v>10</v>
      </c>
      <c r="G103" s="34">
        <f>IF('исход данные ЭЭ'!G102="Нет",0,IF('исход данные ЭЭ'!G102="да",3,IF('исход данные ЭЭ'!G102="на стадии",2)))</f>
        <v>0</v>
      </c>
      <c r="H103" s="34">
        <f>IF('исход данные ЭЭ'!H102="да",2,0)</f>
        <v>0</v>
      </c>
      <c r="I103" s="70">
        <f>IF('исход данные ЭЭ'!I102=LARGE('исход данные ЭЭ'!I$4:I$131,1),10,IF('исход данные ЭЭ'!I102=LARGE('исход данные ЭЭ'!I$4:I$131,2),8,IF('исход данные ЭЭ'!I102=LARGE('исход данные ЭЭ'!I$4:I$131,3),6,0)))</f>
        <v>0</v>
      </c>
      <c r="J103" s="34">
        <f>IF('исход данные ЭЭ'!J102="да",3,0)</f>
        <v>3</v>
      </c>
      <c r="K103" s="34">
        <f>IF('исход данные ЭЭ'!K102="нет",0,IF('исход данные ЭЭ'!K102="да",5))</f>
        <v>0</v>
      </c>
      <c r="L103" s="71" t="str">
        <f t="shared" si="4"/>
        <v>не участвует в конкурсе</v>
      </c>
      <c r="M103" s="107">
        <f t="shared" si="5"/>
        <v>0</v>
      </c>
      <c r="N103" s="72">
        <f t="shared" si="6"/>
        <v>20</v>
      </c>
    </row>
    <row r="104" spans="1:14" ht="33.75" x14ac:dyDescent="0.2">
      <c r="A104" s="58">
        <f t="shared" si="7"/>
        <v>100</v>
      </c>
      <c r="B104" s="17" t="s">
        <v>120</v>
      </c>
      <c r="C104" s="17"/>
      <c r="D104" s="34"/>
      <c r="E104" s="34">
        <v>4</v>
      </c>
      <c r="F104" s="34">
        <f>IF(AND('исход данные ЭЭ'!F103&gt;=0,'исход данные ЭЭ'!F103&lt;5%),10,IF(AND('исход данные ЭЭ'!F103&gt;=5%,'исход данные ЭЭ'!F103&lt;10%),8,IF(AND('исход данные ЭЭ'!F103&gt;=10%,'исход данные ЭЭ'!F103&lt;15%),6,IF(AND('исход данные ЭЭ'!F103&gt;=15%,'исход данные ЭЭ'!F103&lt;20%),4,IF('исход данные ЭЭ'!F103&gt;=20%,0)))))</f>
        <v>10</v>
      </c>
      <c r="G104" s="34">
        <f>IF('исход данные ЭЭ'!G103="Нет",0,IF('исход данные ЭЭ'!G103="да",3,IF('исход данные ЭЭ'!G103="на стадии",2)))</f>
        <v>0</v>
      </c>
      <c r="H104" s="34">
        <f>IF('исход данные ЭЭ'!H103="да",2,0)</f>
        <v>0</v>
      </c>
      <c r="I104" s="70">
        <f>IF('исход данные ЭЭ'!I103=LARGE('исход данные ЭЭ'!I$4:I$131,1),10,IF('исход данные ЭЭ'!I103=LARGE('исход данные ЭЭ'!I$4:I$131,2),8,IF('исход данные ЭЭ'!I103=LARGE('исход данные ЭЭ'!I$4:I$131,3),6,0)))</f>
        <v>0</v>
      </c>
      <c r="J104" s="34">
        <f>IF('исход данные ЭЭ'!J103="да",3,0)</f>
        <v>3</v>
      </c>
      <c r="K104" s="34">
        <f>IF('исход данные ЭЭ'!K103="нет",0,IF('исход данные ЭЭ'!K103="да",5))</f>
        <v>0</v>
      </c>
      <c r="L104" s="71">
        <f t="shared" si="4"/>
        <v>17</v>
      </c>
      <c r="M104" s="107">
        <f t="shared" si="5"/>
        <v>17</v>
      </c>
      <c r="N104" s="72">
        <f t="shared" si="6"/>
        <v>9</v>
      </c>
    </row>
    <row r="105" spans="1:14" ht="33.75" x14ac:dyDescent="0.2">
      <c r="A105" s="58">
        <f t="shared" si="7"/>
        <v>101</v>
      </c>
      <c r="B105" s="17" t="s">
        <v>121</v>
      </c>
      <c r="C105" s="17"/>
      <c r="D105" s="34"/>
      <c r="E105" s="34">
        <v>9</v>
      </c>
      <c r="F105" s="34">
        <f>IF(AND('исход данные ЭЭ'!F104&gt;=0,'исход данные ЭЭ'!F104&lt;5%),10,IF(AND('исход данные ЭЭ'!F104&gt;=5%,'исход данные ЭЭ'!F104&lt;10%),8,IF(AND('исход данные ЭЭ'!F104&gt;=10%,'исход данные ЭЭ'!F104&lt;15%),6,IF(AND('исход данные ЭЭ'!F104&gt;=15%,'исход данные ЭЭ'!F104&lt;20%),4,IF('исход данные ЭЭ'!F104&gt;=20%,0)))))</f>
        <v>6</v>
      </c>
      <c r="G105" s="34">
        <f>IF('исход данные ЭЭ'!G104="Нет",0,IF('исход данные ЭЭ'!G104="да",3,IF('исход данные ЭЭ'!G104="на стадии",2)))</f>
        <v>0</v>
      </c>
      <c r="H105" s="34">
        <f>IF('исход данные ЭЭ'!H104="да",2,0)</f>
        <v>0</v>
      </c>
      <c r="I105" s="70">
        <f>IF('исход данные ЭЭ'!I104=LARGE('исход данные ЭЭ'!I$4:I$131,1),10,IF('исход данные ЭЭ'!I104=LARGE('исход данные ЭЭ'!I$4:I$131,2),8,IF('исход данные ЭЭ'!I104=LARGE('исход данные ЭЭ'!I$4:I$131,3),6,0)))</f>
        <v>6</v>
      </c>
      <c r="J105" s="34">
        <f>IF('исход данные ЭЭ'!J104="да",3,0)</f>
        <v>3</v>
      </c>
      <c r="K105" s="34">
        <f>IF('исход данные ЭЭ'!K104="нет",0,IF('исход данные ЭЭ'!K104="да",5))</f>
        <v>0</v>
      </c>
      <c r="L105" s="71">
        <f t="shared" si="4"/>
        <v>24</v>
      </c>
      <c r="M105" s="107">
        <f t="shared" si="5"/>
        <v>24</v>
      </c>
      <c r="N105" s="72">
        <f t="shared" si="6"/>
        <v>2</v>
      </c>
    </row>
    <row r="106" spans="1:14" ht="33.75" x14ac:dyDescent="0.2">
      <c r="A106" s="58">
        <f t="shared" si="7"/>
        <v>102</v>
      </c>
      <c r="B106" s="17" t="s">
        <v>122</v>
      </c>
      <c r="C106" s="17"/>
      <c r="D106" s="34"/>
      <c r="E106" s="34">
        <v>9</v>
      </c>
      <c r="F106" s="34">
        <f>IF(AND('исход данные ЭЭ'!F105&gt;=0,'исход данные ЭЭ'!F105&lt;5%),10,IF(AND('исход данные ЭЭ'!F105&gt;=5%,'исход данные ЭЭ'!F105&lt;10%),8,IF(AND('исход данные ЭЭ'!F105&gt;=10%,'исход данные ЭЭ'!F105&lt;15%),6,IF(AND('исход данные ЭЭ'!F105&gt;=15%,'исход данные ЭЭ'!F105&lt;20%),4,IF('исход данные ЭЭ'!F105&gt;=20%,0)))))</f>
        <v>0</v>
      </c>
      <c r="G106" s="34">
        <f>IF('исход данные ЭЭ'!G105="Нет",0,IF('исход данные ЭЭ'!G105="да",3,IF('исход данные ЭЭ'!G105="на стадии",2)))</f>
        <v>0</v>
      </c>
      <c r="H106" s="34">
        <f>IF('исход данные ЭЭ'!H105="да",2,0)</f>
        <v>0</v>
      </c>
      <c r="I106" s="70">
        <f>IF('исход данные ЭЭ'!I105=LARGE('исход данные ЭЭ'!I$4:I$131,1),10,IF('исход данные ЭЭ'!I105=LARGE('исход данные ЭЭ'!I$4:I$131,2),8,IF('исход данные ЭЭ'!I105=LARGE('исход данные ЭЭ'!I$4:I$131,3),6,0)))</f>
        <v>0</v>
      </c>
      <c r="J106" s="34">
        <f>IF('исход данные ЭЭ'!J105="да",3,0)</f>
        <v>3</v>
      </c>
      <c r="K106" s="34">
        <f>IF('исход данные ЭЭ'!K105="нет",0,IF('исход данные ЭЭ'!K105="да",5))</f>
        <v>0</v>
      </c>
      <c r="L106" s="71">
        <f t="shared" si="4"/>
        <v>12</v>
      </c>
      <c r="M106" s="107">
        <f t="shared" si="5"/>
        <v>12</v>
      </c>
      <c r="N106" s="72">
        <f t="shared" si="6"/>
        <v>14</v>
      </c>
    </row>
    <row r="107" spans="1:14" ht="33.75" x14ac:dyDescent="0.2">
      <c r="A107" s="58">
        <f t="shared" si="7"/>
        <v>103</v>
      </c>
      <c r="B107" s="17" t="s">
        <v>123</v>
      </c>
      <c r="C107" s="17"/>
      <c r="D107" s="34"/>
      <c r="E107" s="34">
        <v>2</v>
      </c>
      <c r="F107" s="34">
        <f>IF(AND('исход данные ЭЭ'!F106&gt;=0,'исход данные ЭЭ'!F106&lt;5%),10,IF(AND('исход данные ЭЭ'!F106&gt;=5%,'исход данные ЭЭ'!F106&lt;10%),8,IF(AND('исход данные ЭЭ'!F106&gt;=10%,'исход данные ЭЭ'!F106&lt;15%),6,IF(AND('исход данные ЭЭ'!F106&gt;=15%,'исход данные ЭЭ'!F106&lt;20%),4,IF('исход данные ЭЭ'!F106&gt;=20%,0)))))</f>
        <v>10</v>
      </c>
      <c r="G107" s="34">
        <f>IF('исход данные ЭЭ'!G106="Нет",0,IF('исход данные ЭЭ'!G106="да",3,IF('исход данные ЭЭ'!G106="на стадии",2)))</f>
        <v>0</v>
      </c>
      <c r="H107" s="34">
        <f>IF('исход данные ЭЭ'!H106="да",2,0)</f>
        <v>0</v>
      </c>
      <c r="I107" s="70">
        <f>IF('исход данные ЭЭ'!I106=LARGE('исход данные ЭЭ'!I$4:I$131,1),10,IF('исход данные ЭЭ'!I106=LARGE('исход данные ЭЭ'!I$4:I$131,2),8,IF('исход данные ЭЭ'!I106=LARGE('исход данные ЭЭ'!I$4:I$131,3),6,0)))</f>
        <v>0</v>
      </c>
      <c r="J107" s="34">
        <f>IF('исход данные ЭЭ'!J106="да",3,0)</f>
        <v>3</v>
      </c>
      <c r="K107" s="34">
        <f>IF('исход данные ЭЭ'!K106="нет",0,IF('исход данные ЭЭ'!K106="да",5))</f>
        <v>0</v>
      </c>
      <c r="L107" s="71">
        <f t="shared" si="4"/>
        <v>15</v>
      </c>
      <c r="M107" s="107">
        <f t="shared" si="5"/>
        <v>15</v>
      </c>
      <c r="N107" s="72">
        <f t="shared" si="6"/>
        <v>11</v>
      </c>
    </row>
    <row r="108" spans="1:14" ht="45" x14ac:dyDescent="0.2">
      <c r="A108" s="58">
        <f t="shared" si="7"/>
        <v>104</v>
      </c>
      <c r="B108" s="17" t="s">
        <v>124</v>
      </c>
      <c r="C108" s="17"/>
      <c r="D108" s="34"/>
      <c r="E108" s="34">
        <v>4</v>
      </c>
      <c r="F108" s="34">
        <f>IF(AND('исход данные ЭЭ'!F107&gt;=0,'исход данные ЭЭ'!F107&lt;5%),10,IF(AND('исход данные ЭЭ'!F107&gt;=5%,'исход данные ЭЭ'!F107&lt;10%),8,IF(AND('исход данные ЭЭ'!F107&gt;=10%,'исход данные ЭЭ'!F107&lt;15%),6,IF(AND('исход данные ЭЭ'!F107&gt;=15%,'исход данные ЭЭ'!F107&lt;20%),4,IF('исход данные ЭЭ'!F107&gt;=20%,0)))))</f>
        <v>8</v>
      </c>
      <c r="G108" s="34">
        <f>IF('исход данные ЭЭ'!G107="Нет",0,IF('исход данные ЭЭ'!G107="да",3,IF('исход данные ЭЭ'!G107="на стадии",2)))</f>
        <v>0</v>
      </c>
      <c r="H108" s="34">
        <f>IF('исход данные ЭЭ'!H107="да",2,0)</f>
        <v>0</v>
      </c>
      <c r="I108" s="70">
        <f>IF('исход данные ЭЭ'!I107=LARGE('исход данные ЭЭ'!I$4:I$131,1),10,IF('исход данные ЭЭ'!I107=LARGE('исход данные ЭЭ'!I$4:I$131,2),8,IF('исход данные ЭЭ'!I107=LARGE('исход данные ЭЭ'!I$4:I$131,3),6,0)))</f>
        <v>0</v>
      </c>
      <c r="J108" s="34">
        <f>IF('исход данные ЭЭ'!J107="да",3,0)</f>
        <v>3</v>
      </c>
      <c r="K108" s="34">
        <f>IF('исход данные ЭЭ'!K107="нет",0,IF('исход данные ЭЭ'!K107="да",5))</f>
        <v>0</v>
      </c>
      <c r="L108" s="71">
        <f t="shared" si="4"/>
        <v>15</v>
      </c>
      <c r="M108" s="107">
        <f t="shared" si="5"/>
        <v>15</v>
      </c>
      <c r="N108" s="72">
        <f t="shared" si="6"/>
        <v>11</v>
      </c>
    </row>
    <row r="109" spans="1:14" ht="22.5" x14ac:dyDescent="0.2">
      <c r="A109" s="58">
        <f t="shared" si="7"/>
        <v>105</v>
      </c>
      <c r="B109" s="17" t="s">
        <v>125</v>
      </c>
      <c r="C109" s="17"/>
      <c r="D109" s="34"/>
      <c r="E109" s="34">
        <v>9</v>
      </c>
      <c r="F109" s="34">
        <f>IF(AND('исход данные ЭЭ'!F108&gt;=0,'исход данные ЭЭ'!F108&lt;5%),10,IF(AND('исход данные ЭЭ'!F108&gt;=5%,'исход данные ЭЭ'!F108&lt;10%),8,IF(AND('исход данные ЭЭ'!F108&gt;=10%,'исход данные ЭЭ'!F108&lt;15%),6,IF(AND('исход данные ЭЭ'!F108&gt;=15%,'исход данные ЭЭ'!F108&lt;20%),4,IF('исход данные ЭЭ'!F108&gt;=20%,0)))))</f>
        <v>10</v>
      </c>
      <c r="G109" s="34">
        <f>IF('исход данные ЭЭ'!G108="Нет",0,IF('исход данные ЭЭ'!G108="да",3,IF('исход данные ЭЭ'!G108="на стадии",2)))</f>
        <v>0</v>
      </c>
      <c r="H109" s="34">
        <f>IF('исход данные ЭЭ'!H108="да",2,0)</f>
        <v>0</v>
      </c>
      <c r="I109" s="70">
        <f>IF('исход данные ЭЭ'!I108=LARGE('исход данные ЭЭ'!I$4:I$131,1),10,IF('исход данные ЭЭ'!I108=LARGE('исход данные ЭЭ'!I$4:I$131,2),8,IF('исход данные ЭЭ'!I108=LARGE('исход данные ЭЭ'!I$4:I$131,3),6,0)))</f>
        <v>0</v>
      </c>
      <c r="J109" s="34">
        <f>IF('исход данные ЭЭ'!J108="да",3,0)</f>
        <v>3</v>
      </c>
      <c r="K109" s="34">
        <f>IF('исход данные ЭЭ'!K108="нет",0,IF('исход данные ЭЭ'!K108="да",5))</f>
        <v>0</v>
      </c>
      <c r="L109" s="71">
        <f t="shared" si="4"/>
        <v>22</v>
      </c>
      <c r="M109" s="107">
        <f t="shared" si="5"/>
        <v>22</v>
      </c>
      <c r="N109" s="72">
        <f t="shared" si="6"/>
        <v>4</v>
      </c>
    </row>
    <row r="110" spans="1:14" ht="22.5" x14ac:dyDescent="0.2">
      <c r="A110" s="58">
        <f t="shared" si="7"/>
        <v>106</v>
      </c>
      <c r="B110" s="17" t="s">
        <v>126</v>
      </c>
      <c r="C110" s="17"/>
      <c r="D110" s="34"/>
      <c r="E110" s="34">
        <v>9</v>
      </c>
      <c r="F110" s="34">
        <f>IF(AND('исход данные ЭЭ'!F109&gt;=0,'исход данные ЭЭ'!F109&lt;5%),10,IF(AND('исход данные ЭЭ'!F109&gt;=5%,'исход данные ЭЭ'!F109&lt;10%),8,IF(AND('исход данные ЭЭ'!F109&gt;=10%,'исход данные ЭЭ'!F109&lt;15%),6,IF(AND('исход данные ЭЭ'!F109&gt;=15%,'исход данные ЭЭ'!F109&lt;20%),4,IF('исход данные ЭЭ'!F109&gt;=20%,0)))))</f>
        <v>8</v>
      </c>
      <c r="G110" s="34">
        <f>IF('исход данные ЭЭ'!G109="Нет",0,IF('исход данные ЭЭ'!G109="да",3,IF('исход данные ЭЭ'!G109="на стадии",2)))</f>
        <v>0</v>
      </c>
      <c r="H110" s="34">
        <f>IF('исход данные ЭЭ'!H109="да",2,0)</f>
        <v>0</v>
      </c>
      <c r="I110" s="70">
        <f>IF('исход данные ЭЭ'!I109=LARGE('исход данные ЭЭ'!I$4:I$131,1),10,IF('исход данные ЭЭ'!I109=LARGE('исход данные ЭЭ'!I$4:I$131,2),8,IF('исход данные ЭЭ'!I109=LARGE('исход данные ЭЭ'!I$4:I$131,3),6,0)))</f>
        <v>0</v>
      </c>
      <c r="J110" s="34">
        <f>IF('исход данные ЭЭ'!J109="да",3,0)</f>
        <v>3</v>
      </c>
      <c r="K110" s="34">
        <f>IF('исход данные ЭЭ'!K109="нет",0,IF('исход данные ЭЭ'!K109="да",5))</f>
        <v>0</v>
      </c>
      <c r="L110" s="71">
        <f t="shared" si="4"/>
        <v>20</v>
      </c>
      <c r="M110" s="107">
        <f t="shared" si="5"/>
        <v>20</v>
      </c>
      <c r="N110" s="72">
        <f t="shared" si="6"/>
        <v>6</v>
      </c>
    </row>
    <row r="111" spans="1:14" ht="33.75" x14ac:dyDescent="0.2">
      <c r="A111" s="58">
        <f t="shared" si="7"/>
        <v>107</v>
      </c>
      <c r="B111" s="17" t="s">
        <v>127</v>
      </c>
      <c r="C111" s="17"/>
      <c r="D111" s="34"/>
      <c r="E111" s="34">
        <v>9</v>
      </c>
      <c r="F111" s="34">
        <f>IF(AND('исход данные ЭЭ'!F110&gt;=0,'исход данные ЭЭ'!F110&lt;5%),10,IF(AND('исход данные ЭЭ'!F110&gt;=5%,'исход данные ЭЭ'!F110&lt;10%),8,IF(AND('исход данные ЭЭ'!F110&gt;=10%,'исход данные ЭЭ'!F110&lt;15%),6,IF(AND('исход данные ЭЭ'!F110&gt;=15%,'исход данные ЭЭ'!F110&lt;20%),4,IF('исход данные ЭЭ'!F110&gt;=20%,0)))))</f>
        <v>8</v>
      </c>
      <c r="G111" s="34">
        <f>IF('исход данные ЭЭ'!G110="Нет",0,IF('исход данные ЭЭ'!G110="да",3,IF('исход данные ЭЭ'!G110="на стадии",2)))</f>
        <v>0</v>
      </c>
      <c r="H111" s="34">
        <f>IF('исход данные ЭЭ'!H110="да",2,0)</f>
        <v>0</v>
      </c>
      <c r="I111" s="70">
        <f>IF('исход данные ЭЭ'!I110=LARGE('исход данные ЭЭ'!I$4:I$131,1),10,IF('исход данные ЭЭ'!I110=LARGE('исход данные ЭЭ'!I$4:I$131,2),8,IF('исход данные ЭЭ'!I110=LARGE('исход данные ЭЭ'!I$4:I$131,3),6,0)))</f>
        <v>0</v>
      </c>
      <c r="J111" s="34">
        <f>IF('исход данные ЭЭ'!J110="да",3,0)</f>
        <v>3</v>
      </c>
      <c r="K111" s="34">
        <f>IF('исход данные ЭЭ'!K110="нет",0,IF('исход данные ЭЭ'!K110="да",5))</f>
        <v>0</v>
      </c>
      <c r="L111" s="71">
        <f t="shared" si="4"/>
        <v>20</v>
      </c>
      <c r="M111" s="107">
        <f t="shared" si="5"/>
        <v>20</v>
      </c>
      <c r="N111" s="72">
        <f t="shared" si="6"/>
        <v>6</v>
      </c>
    </row>
    <row r="112" spans="1:14" ht="22.5" x14ac:dyDescent="0.2">
      <c r="A112" s="58">
        <f t="shared" si="7"/>
        <v>108</v>
      </c>
      <c r="B112" s="17" t="s">
        <v>128</v>
      </c>
      <c r="C112" s="17"/>
      <c r="D112" s="34"/>
      <c r="E112" s="34">
        <v>3</v>
      </c>
      <c r="F112" s="34">
        <f>IF(AND('исход данные ЭЭ'!F111&gt;=0,'исход данные ЭЭ'!F111&lt;5%),10,IF(AND('исход данные ЭЭ'!F111&gt;=5%,'исход данные ЭЭ'!F111&lt;10%),8,IF(AND('исход данные ЭЭ'!F111&gt;=10%,'исход данные ЭЭ'!F111&lt;15%),6,IF(AND('исход данные ЭЭ'!F111&gt;=15%,'исход данные ЭЭ'!F111&lt;20%),4,IF('исход данные ЭЭ'!F111&gt;=20%,0)))))</f>
        <v>6</v>
      </c>
      <c r="G112" s="34">
        <f>IF('исход данные ЭЭ'!G111="Нет",0,IF('исход данные ЭЭ'!G111="да",3,IF('исход данные ЭЭ'!G111="на стадии",2)))</f>
        <v>0</v>
      </c>
      <c r="H112" s="34">
        <f>IF('исход данные ЭЭ'!H111="да",2,0)</f>
        <v>0</v>
      </c>
      <c r="I112" s="70">
        <f>IF('исход данные ЭЭ'!I111=LARGE('исход данные ЭЭ'!I$4:I$131,1),10,IF('исход данные ЭЭ'!I111=LARGE('исход данные ЭЭ'!I$4:I$131,2),8,IF('исход данные ЭЭ'!I111=LARGE('исход данные ЭЭ'!I$4:I$131,3),6,0)))</f>
        <v>0</v>
      </c>
      <c r="J112" s="34">
        <f>IF('исход данные ЭЭ'!J111="да",3,0)</f>
        <v>3</v>
      </c>
      <c r="K112" s="34">
        <f>IF('исход данные ЭЭ'!K111="нет",0,IF('исход данные ЭЭ'!K111="да",5))</f>
        <v>0</v>
      </c>
      <c r="L112" s="71">
        <f t="shared" si="4"/>
        <v>12</v>
      </c>
      <c r="M112" s="107">
        <f t="shared" si="5"/>
        <v>12</v>
      </c>
      <c r="N112" s="72">
        <f t="shared" si="6"/>
        <v>14</v>
      </c>
    </row>
    <row r="113" spans="1:14" ht="33.75" x14ac:dyDescent="0.2">
      <c r="A113" s="58">
        <f t="shared" si="7"/>
        <v>109</v>
      </c>
      <c r="B113" s="17" t="s">
        <v>129</v>
      </c>
      <c r="C113" s="17"/>
      <c r="D113" s="34"/>
      <c r="E113" s="34">
        <v>4</v>
      </c>
      <c r="F113" s="34">
        <f>IF(AND('исход данные ЭЭ'!F112&gt;=0,'исход данные ЭЭ'!F112&lt;5%),10,IF(AND('исход данные ЭЭ'!F112&gt;=5%,'исход данные ЭЭ'!F112&lt;10%),8,IF(AND('исход данные ЭЭ'!F112&gt;=10%,'исход данные ЭЭ'!F112&lt;15%),6,IF(AND('исход данные ЭЭ'!F112&gt;=15%,'исход данные ЭЭ'!F112&lt;20%),4,IF('исход данные ЭЭ'!F112&gt;=20%,0)))))</f>
        <v>8</v>
      </c>
      <c r="G113" s="34">
        <f>IF('исход данные ЭЭ'!G112="Нет",0,IF('исход данные ЭЭ'!G112="да",3,IF('исход данные ЭЭ'!G112="на стадии",2)))</f>
        <v>0</v>
      </c>
      <c r="H113" s="34">
        <f>IF('исход данные ЭЭ'!H112="да",2,0)</f>
        <v>0</v>
      </c>
      <c r="I113" s="70">
        <f>IF('исход данные ЭЭ'!I112=LARGE('исход данные ЭЭ'!I$4:I$131,1),10,IF('исход данные ЭЭ'!I112=LARGE('исход данные ЭЭ'!I$4:I$131,2),8,IF('исход данные ЭЭ'!I112=LARGE('исход данные ЭЭ'!I$4:I$131,3),6,0)))</f>
        <v>0</v>
      </c>
      <c r="J113" s="34">
        <f>IF('исход данные ЭЭ'!J112="да",3,0)</f>
        <v>3</v>
      </c>
      <c r="K113" s="34">
        <f>IF('исход данные ЭЭ'!K112="нет",0,IF('исход данные ЭЭ'!K112="да",5))</f>
        <v>0</v>
      </c>
      <c r="L113" s="71">
        <f t="shared" si="4"/>
        <v>15</v>
      </c>
      <c r="M113" s="107">
        <f t="shared" si="5"/>
        <v>15</v>
      </c>
      <c r="N113" s="72">
        <f t="shared" si="6"/>
        <v>11</v>
      </c>
    </row>
    <row r="114" spans="1:14" ht="33.75" x14ac:dyDescent="0.2">
      <c r="A114" s="58">
        <f t="shared" si="7"/>
        <v>110</v>
      </c>
      <c r="B114" s="17" t="s">
        <v>130</v>
      </c>
      <c r="C114" s="17"/>
      <c r="D114" s="34"/>
      <c r="E114" s="34">
        <v>2</v>
      </c>
      <c r="F114" s="34">
        <f>IF(AND('исход данные ЭЭ'!F113&gt;=0,'исход данные ЭЭ'!F113&lt;5%),10,IF(AND('исход данные ЭЭ'!F113&gt;=5%,'исход данные ЭЭ'!F113&lt;10%),8,IF(AND('исход данные ЭЭ'!F113&gt;=10%,'исход данные ЭЭ'!F113&lt;15%),6,IF(AND('исход данные ЭЭ'!F113&gt;=15%,'исход данные ЭЭ'!F113&lt;20%),4,IF('исход данные ЭЭ'!F113&gt;=20%,0)))))</f>
        <v>8</v>
      </c>
      <c r="G114" s="34">
        <f>IF('исход данные ЭЭ'!G113="Нет",0,IF('исход данные ЭЭ'!G113="да",3,IF('исход данные ЭЭ'!G113="на стадии",2)))</f>
        <v>0</v>
      </c>
      <c r="H114" s="34">
        <f>IF('исход данные ЭЭ'!H113="да",2,0)</f>
        <v>0</v>
      </c>
      <c r="I114" s="70">
        <f>IF('исход данные ЭЭ'!I113=LARGE('исход данные ЭЭ'!I$4:I$131,1),10,IF('исход данные ЭЭ'!I113=LARGE('исход данные ЭЭ'!I$4:I$131,2),8,IF('исход данные ЭЭ'!I113=LARGE('исход данные ЭЭ'!I$4:I$131,3),6,0)))</f>
        <v>0</v>
      </c>
      <c r="J114" s="34">
        <f>IF('исход данные ЭЭ'!J113="да",3,0)</f>
        <v>3</v>
      </c>
      <c r="K114" s="34">
        <f>IF('исход данные ЭЭ'!K113="нет",0,IF('исход данные ЭЭ'!K113="да",5))</f>
        <v>0</v>
      </c>
      <c r="L114" s="71">
        <f t="shared" si="4"/>
        <v>13</v>
      </c>
      <c r="M114" s="107">
        <f t="shared" si="5"/>
        <v>13</v>
      </c>
      <c r="N114" s="72">
        <f t="shared" si="6"/>
        <v>13</v>
      </c>
    </row>
    <row r="115" spans="1:14" ht="33.75" x14ac:dyDescent="0.2">
      <c r="A115" s="58">
        <f t="shared" si="7"/>
        <v>111</v>
      </c>
      <c r="B115" s="17" t="s">
        <v>131</v>
      </c>
      <c r="C115" s="17"/>
      <c r="D115" s="34"/>
      <c r="E115" s="34">
        <v>9</v>
      </c>
      <c r="F115" s="34">
        <f>IF(AND('исход данные ЭЭ'!F114&gt;=0,'исход данные ЭЭ'!F114&lt;5%),10,IF(AND('исход данные ЭЭ'!F114&gt;=5%,'исход данные ЭЭ'!F114&lt;10%),8,IF(AND('исход данные ЭЭ'!F114&gt;=10%,'исход данные ЭЭ'!F114&lt;15%),6,IF(AND('исход данные ЭЭ'!F114&gt;=15%,'исход данные ЭЭ'!F114&lt;20%),4,IF('исход данные ЭЭ'!F114&gt;=20%,0)))))</f>
        <v>10</v>
      </c>
      <c r="G115" s="34">
        <f>IF('исход данные ЭЭ'!G114="Нет",0,IF('исход данные ЭЭ'!G114="да",3,IF('исход данные ЭЭ'!G114="на стадии",2)))</f>
        <v>3</v>
      </c>
      <c r="H115" s="34">
        <f>IF('исход данные ЭЭ'!H114="да",2,0)</f>
        <v>0</v>
      </c>
      <c r="I115" s="70">
        <f>IF('исход данные ЭЭ'!I114=LARGE('исход данные ЭЭ'!I$4:I$131,1),10,IF('исход данные ЭЭ'!I114=LARGE('исход данные ЭЭ'!I$4:I$131,2),8,IF('исход данные ЭЭ'!I114=LARGE('исход данные ЭЭ'!I$4:I$131,3),6,0)))</f>
        <v>0</v>
      </c>
      <c r="J115" s="34">
        <f>IF('исход данные ЭЭ'!J114="да",3,0)</f>
        <v>3</v>
      </c>
      <c r="K115" s="34">
        <f>IF('исход данные ЭЭ'!K114="нет",0,IF('исход данные ЭЭ'!K114="да",5))</f>
        <v>0</v>
      </c>
      <c r="L115" s="71">
        <f t="shared" si="4"/>
        <v>25</v>
      </c>
      <c r="M115" s="107">
        <f t="shared" si="5"/>
        <v>25</v>
      </c>
      <c r="N115" s="72">
        <f t="shared" si="6"/>
        <v>1</v>
      </c>
    </row>
    <row r="116" spans="1:14" ht="33.75" x14ac:dyDescent="0.2">
      <c r="A116" s="58">
        <f t="shared" si="7"/>
        <v>112</v>
      </c>
      <c r="B116" s="17" t="s">
        <v>132</v>
      </c>
      <c r="C116" s="17"/>
      <c r="D116" s="34"/>
      <c r="E116" s="34">
        <v>9</v>
      </c>
      <c r="F116" s="34">
        <f>IF(AND('исход данные ЭЭ'!F115&gt;=0,'исход данные ЭЭ'!F115&lt;5%),10,IF(AND('исход данные ЭЭ'!F115&gt;=5%,'исход данные ЭЭ'!F115&lt;10%),8,IF(AND('исход данные ЭЭ'!F115&gt;=10%,'исход данные ЭЭ'!F115&lt;15%),6,IF(AND('исход данные ЭЭ'!F115&gt;=15%,'исход данные ЭЭ'!F115&lt;20%),4,IF('исход данные ЭЭ'!F115&gt;=20%,0)))))</f>
        <v>8</v>
      </c>
      <c r="G116" s="34">
        <f>IF('исход данные ЭЭ'!G115="Нет",0,IF('исход данные ЭЭ'!G115="да",3,IF('исход данные ЭЭ'!G115="на стадии",2)))</f>
        <v>0</v>
      </c>
      <c r="H116" s="34">
        <f>IF('исход данные ЭЭ'!H115="да",2,0)</f>
        <v>0</v>
      </c>
      <c r="I116" s="70">
        <f>IF('исход данные ЭЭ'!I115=LARGE('исход данные ЭЭ'!I$4:I$131,1),10,IF('исход данные ЭЭ'!I115=LARGE('исход данные ЭЭ'!I$4:I$131,2),8,IF('исход данные ЭЭ'!I115=LARGE('исход данные ЭЭ'!I$4:I$131,3),6,0)))</f>
        <v>0</v>
      </c>
      <c r="J116" s="34">
        <f>IF('исход данные ЭЭ'!J115="да",3,0)</f>
        <v>3</v>
      </c>
      <c r="K116" s="34">
        <f>IF('исход данные ЭЭ'!K115="нет",0,IF('исход данные ЭЭ'!K115="да",5))</f>
        <v>0</v>
      </c>
      <c r="L116" s="71">
        <f t="shared" si="4"/>
        <v>20</v>
      </c>
      <c r="M116" s="107">
        <f t="shared" si="5"/>
        <v>20</v>
      </c>
      <c r="N116" s="72">
        <f t="shared" si="6"/>
        <v>6</v>
      </c>
    </row>
    <row r="117" spans="1:14" ht="33.75" x14ac:dyDescent="0.2">
      <c r="A117" s="58">
        <f t="shared" si="7"/>
        <v>113</v>
      </c>
      <c r="B117" s="17" t="s">
        <v>133</v>
      </c>
      <c r="C117" s="17"/>
      <c r="D117" s="34"/>
      <c r="E117" s="34">
        <v>3</v>
      </c>
      <c r="F117" s="34">
        <f>IF(AND('исход данные ЭЭ'!F116&gt;=0,'исход данные ЭЭ'!F116&lt;5%),10,IF(AND('исход данные ЭЭ'!F116&gt;=5%,'исход данные ЭЭ'!F116&lt;10%),8,IF(AND('исход данные ЭЭ'!F116&gt;=10%,'исход данные ЭЭ'!F116&lt;15%),6,IF(AND('исход данные ЭЭ'!F116&gt;=15%,'исход данные ЭЭ'!F116&lt;20%),4,IF('исход данные ЭЭ'!F116&gt;=20%,0)))))</f>
        <v>10</v>
      </c>
      <c r="G117" s="34">
        <f>IF('исход данные ЭЭ'!G116="Нет",0,IF('исход данные ЭЭ'!G116="да",3,IF('исход данные ЭЭ'!G116="на стадии",2)))</f>
        <v>0</v>
      </c>
      <c r="H117" s="34">
        <f>IF('исход данные ЭЭ'!H116="да",2,0)</f>
        <v>0</v>
      </c>
      <c r="I117" s="70">
        <f>IF('исход данные ЭЭ'!I116=LARGE('исход данные ЭЭ'!I$4:I$131,1),10,IF('исход данные ЭЭ'!I116=LARGE('исход данные ЭЭ'!I$4:I$131,2),8,IF('исход данные ЭЭ'!I116=LARGE('исход данные ЭЭ'!I$4:I$131,3),6,0)))</f>
        <v>0</v>
      </c>
      <c r="J117" s="34">
        <f>IF('исход данные ЭЭ'!J116="да",3,0)</f>
        <v>3</v>
      </c>
      <c r="K117" s="34">
        <f>IF('исход данные ЭЭ'!K116="нет",0,IF('исход данные ЭЭ'!K116="да",5))</f>
        <v>0</v>
      </c>
      <c r="L117" s="71">
        <f t="shared" si="4"/>
        <v>16</v>
      </c>
      <c r="M117" s="107">
        <f t="shared" si="5"/>
        <v>16</v>
      </c>
      <c r="N117" s="72">
        <f t="shared" si="6"/>
        <v>10</v>
      </c>
    </row>
    <row r="118" spans="1:14" ht="33.75" x14ac:dyDescent="0.2">
      <c r="A118" s="58">
        <f t="shared" si="7"/>
        <v>114</v>
      </c>
      <c r="B118" s="17" t="s">
        <v>134</v>
      </c>
      <c r="C118" s="17"/>
      <c r="D118" s="34"/>
      <c r="E118" s="34">
        <v>4</v>
      </c>
      <c r="F118" s="34">
        <f>IF(AND('исход данные ЭЭ'!F117&gt;=0,'исход данные ЭЭ'!F117&lt;5%),10,IF(AND('исход данные ЭЭ'!F117&gt;=5%,'исход данные ЭЭ'!F117&lt;10%),8,IF(AND('исход данные ЭЭ'!F117&gt;=10%,'исход данные ЭЭ'!F117&lt;15%),6,IF(AND('исход данные ЭЭ'!F117&gt;=15%,'исход данные ЭЭ'!F117&lt;20%),4,IF('исход данные ЭЭ'!F117&gt;=20%,0)))))</f>
        <v>0</v>
      </c>
      <c r="G118" s="34">
        <f>IF('исход данные ЭЭ'!G117="Нет",0,IF('исход данные ЭЭ'!G117="да",3,IF('исход данные ЭЭ'!G117="на стадии",2)))</f>
        <v>0</v>
      </c>
      <c r="H118" s="34">
        <f>IF('исход данные ЭЭ'!H117="да",2,0)</f>
        <v>0</v>
      </c>
      <c r="I118" s="70">
        <f>IF('исход данные ЭЭ'!I117=LARGE('исход данные ЭЭ'!I$4:I$131,1),10,IF('исход данные ЭЭ'!I117=LARGE('исход данные ЭЭ'!I$4:I$131,2),8,IF('исход данные ЭЭ'!I117=LARGE('исход данные ЭЭ'!I$4:I$131,3),6,0)))</f>
        <v>0</v>
      </c>
      <c r="J118" s="34">
        <f>IF('исход данные ЭЭ'!J117="да",3,0)</f>
        <v>3</v>
      </c>
      <c r="K118" s="34">
        <f>IF('исход данные ЭЭ'!K117="нет",0,IF('исход данные ЭЭ'!K117="да",5))</f>
        <v>0</v>
      </c>
      <c r="L118" s="71">
        <f t="shared" si="4"/>
        <v>7</v>
      </c>
      <c r="M118" s="107">
        <f t="shared" si="5"/>
        <v>7</v>
      </c>
      <c r="N118" s="72">
        <f t="shared" si="6"/>
        <v>17</v>
      </c>
    </row>
    <row r="119" spans="1:14" ht="33.75" x14ac:dyDescent="0.2">
      <c r="A119" s="58">
        <f t="shared" si="7"/>
        <v>115</v>
      </c>
      <c r="B119" s="17" t="s">
        <v>135</v>
      </c>
      <c r="C119" s="17"/>
      <c r="D119" s="34"/>
      <c r="E119" s="34" t="s">
        <v>269</v>
      </c>
      <c r="F119" s="34">
        <f>IF(AND('исход данные ЭЭ'!F118&gt;=0,'исход данные ЭЭ'!F118&lt;5%),10,IF(AND('исход данные ЭЭ'!F118&gt;=5%,'исход данные ЭЭ'!F118&lt;10%),8,IF(AND('исход данные ЭЭ'!F118&gt;=10%,'исход данные ЭЭ'!F118&lt;15%),6,IF(AND('исход данные ЭЭ'!F118&gt;=15%,'исход данные ЭЭ'!F118&lt;20%),4,IF('исход данные ЭЭ'!F118&gt;=20%,0)))))</f>
        <v>10</v>
      </c>
      <c r="G119" s="34">
        <f>IF('исход данные ЭЭ'!G118="Нет",0,IF('исход данные ЭЭ'!G118="да",3,IF('исход данные ЭЭ'!G118="на стадии",2)))</f>
        <v>0</v>
      </c>
      <c r="H119" s="34">
        <f>IF('исход данные ЭЭ'!H118="да",2,0)</f>
        <v>0</v>
      </c>
      <c r="I119" s="70">
        <f>IF('исход данные ЭЭ'!I118=LARGE('исход данные ЭЭ'!I$4:I$131,1),10,IF('исход данные ЭЭ'!I118=LARGE('исход данные ЭЭ'!I$4:I$131,2),8,IF('исход данные ЭЭ'!I118=LARGE('исход данные ЭЭ'!I$4:I$131,3),6,0)))</f>
        <v>0</v>
      </c>
      <c r="J119" s="34">
        <f>IF('исход данные ЭЭ'!J118="да",3,0)</f>
        <v>3</v>
      </c>
      <c r="K119" s="34">
        <f>IF('исход данные ЭЭ'!K118="нет",0,IF('исход данные ЭЭ'!K118="да",5))</f>
        <v>0</v>
      </c>
      <c r="L119" s="71" t="str">
        <f t="shared" si="4"/>
        <v>не участвует в конкурсе</v>
      </c>
      <c r="M119" s="107">
        <f t="shared" si="5"/>
        <v>0</v>
      </c>
      <c r="N119" s="72">
        <f t="shared" si="6"/>
        <v>20</v>
      </c>
    </row>
    <row r="120" spans="1:14" ht="33.75" x14ac:dyDescent="0.2">
      <c r="A120" s="58">
        <f t="shared" si="7"/>
        <v>116</v>
      </c>
      <c r="B120" s="17" t="s">
        <v>136</v>
      </c>
      <c r="C120" s="17"/>
      <c r="D120" s="34"/>
      <c r="E120" s="34">
        <v>4</v>
      </c>
      <c r="F120" s="34">
        <f>IF(AND('исход данные ЭЭ'!F119&gt;=0,'исход данные ЭЭ'!F119&lt;5%),10,IF(AND('исход данные ЭЭ'!F119&gt;=5%,'исход данные ЭЭ'!F119&lt;10%),8,IF(AND('исход данные ЭЭ'!F119&gt;=10%,'исход данные ЭЭ'!F119&lt;15%),6,IF(AND('исход данные ЭЭ'!F119&gt;=15%,'исход данные ЭЭ'!F119&lt;20%),4,IF('исход данные ЭЭ'!F119&gt;=20%,0)))))</f>
        <v>6</v>
      </c>
      <c r="G120" s="34">
        <f>IF('исход данные ЭЭ'!G119="Нет",0,IF('исход данные ЭЭ'!G119="да",3,IF('исход данные ЭЭ'!G119="на стадии",2)))</f>
        <v>0</v>
      </c>
      <c r="H120" s="34">
        <f>IF('исход данные ЭЭ'!H119="да",2,0)</f>
        <v>0</v>
      </c>
      <c r="I120" s="70">
        <f>IF('исход данные ЭЭ'!I119=LARGE('исход данные ЭЭ'!I$4:I$131,1),10,IF('исход данные ЭЭ'!I119=LARGE('исход данные ЭЭ'!I$4:I$131,2),8,IF('исход данные ЭЭ'!I119=LARGE('исход данные ЭЭ'!I$4:I$131,3),6,0)))</f>
        <v>0</v>
      </c>
      <c r="J120" s="34">
        <f>IF('исход данные ЭЭ'!J119="да",3,0)</f>
        <v>3</v>
      </c>
      <c r="K120" s="34">
        <f>IF('исход данные ЭЭ'!K119="нет",0,IF('исход данные ЭЭ'!K119="да",5))</f>
        <v>0</v>
      </c>
      <c r="L120" s="71">
        <f t="shared" si="4"/>
        <v>13</v>
      </c>
      <c r="M120" s="107">
        <f t="shared" si="5"/>
        <v>13</v>
      </c>
      <c r="N120" s="72">
        <f t="shared" si="6"/>
        <v>13</v>
      </c>
    </row>
    <row r="121" spans="1:14" ht="33.75" x14ac:dyDescent="0.2">
      <c r="A121" s="58">
        <f t="shared" si="7"/>
        <v>117</v>
      </c>
      <c r="B121" s="17" t="s">
        <v>137</v>
      </c>
      <c r="C121" s="17"/>
      <c r="D121" s="34"/>
      <c r="E121" s="34">
        <v>4</v>
      </c>
      <c r="F121" s="34">
        <f>IF(AND('исход данные ЭЭ'!F120&gt;=0,'исход данные ЭЭ'!F120&lt;5%),10,IF(AND('исход данные ЭЭ'!F120&gt;=5%,'исход данные ЭЭ'!F120&lt;10%),8,IF(AND('исход данные ЭЭ'!F120&gt;=10%,'исход данные ЭЭ'!F120&lt;15%),6,IF(AND('исход данные ЭЭ'!F120&gt;=15%,'исход данные ЭЭ'!F120&lt;20%),4,IF('исход данные ЭЭ'!F120&gt;=20%,0)))))</f>
        <v>8</v>
      </c>
      <c r="G121" s="34">
        <f>IF('исход данные ЭЭ'!G120="Нет",0,IF('исход данные ЭЭ'!G120="да",3,IF('исход данные ЭЭ'!G120="на стадии",2)))</f>
        <v>0</v>
      </c>
      <c r="H121" s="34">
        <f>IF('исход данные ЭЭ'!H120="да",2,0)</f>
        <v>0</v>
      </c>
      <c r="I121" s="70">
        <f>IF('исход данные ЭЭ'!I120=LARGE('исход данные ЭЭ'!I$4:I$131,1),10,IF('исход данные ЭЭ'!I120=LARGE('исход данные ЭЭ'!I$4:I$131,2),8,IF('исход данные ЭЭ'!I120=LARGE('исход данные ЭЭ'!I$4:I$131,3),6,0)))</f>
        <v>0</v>
      </c>
      <c r="J121" s="34">
        <f>IF('исход данные ЭЭ'!J120="да",3,0)</f>
        <v>3</v>
      </c>
      <c r="K121" s="34">
        <f>IF('исход данные ЭЭ'!K120="нет",0,IF('исход данные ЭЭ'!K120="да",5))</f>
        <v>0</v>
      </c>
      <c r="L121" s="71">
        <f t="shared" si="4"/>
        <v>15</v>
      </c>
      <c r="M121" s="107">
        <f t="shared" si="5"/>
        <v>15</v>
      </c>
      <c r="N121" s="72">
        <f t="shared" si="6"/>
        <v>11</v>
      </c>
    </row>
    <row r="122" spans="1:14" ht="33.75" x14ac:dyDescent="0.2">
      <c r="A122" s="58">
        <f t="shared" si="7"/>
        <v>118</v>
      </c>
      <c r="B122" s="17" t="s">
        <v>138</v>
      </c>
      <c r="C122" s="17"/>
      <c r="D122" s="34"/>
      <c r="E122" s="34">
        <v>4</v>
      </c>
      <c r="F122" s="34">
        <f>IF(AND('исход данные ЭЭ'!F121&gt;=0,'исход данные ЭЭ'!F121&lt;5%),10,IF(AND('исход данные ЭЭ'!F121&gt;=5%,'исход данные ЭЭ'!F121&lt;10%),8,IF(AND('исход данные ЭЭ'!F121&gt;=10%,'исход данные ЭЭ'!F121&lt;15%),6,IF(AND('исход данные ЭЭ'!F121&gt;=15%,'исход данные ЭЭ'!F121&lt;20%),4,IF('исход данные ЭЭ'!F121&gt;=20%,0)))))</f>
        <v>8</v>
      </c>
      <c r="G122" s="34">
        <f>IF('исход данные ЭЭ'!G121="Нет",0,IF('исход данные ЭЭ'!G121="да",3,IF('исход данные ЭЭ'!G121="на стадии",2)))</f>
        <v>3</v>
      </c>
      <c r="H122" s="34">
        <f>IF('исход данные ЭЭ'!H121="да",2,0)</f>
        <v>0</v>
      </c>
      <c r="I122" s="70">
        <f>IF('исход данные ЭЭ'!I121=LARGE('исход данные ЭЭ'!I$4:I$131,1),10,IF('исход данные ЭЭ'!I121=LARGE('исход данные ЭЭ'!I$4:I$131,2),8,IF('исход данные ЭЭ'!I121=LARGE('исход данные ЭЭ'!I$4:I$131,3),6,0)))</f>
        <v>0</v>
      </c>
      <c r="J122" s="34">
        <f>IF('исход данные ЭЭ'!J121="да",3,0)</f>
        <v>3</v>
      </c>
      <c r="K122" s="34">
        <f>IF('исход данные ЭЭ'!K121="нет",0,IF('исход данные ЭЭ'!K121="да",5))</f>
        <v>0</v>
      </c>
      <c r="L122" s="71">
        <f t="shared" si="4"/>
        <v>18</v>
      </c>
      <c r="M122" s="107">
        <f t="shared" si="5"/>
        <v>18</v>
      </c>
      <c r="N122" s="72">
        <f t="shared" si="6"/>
        <v>8</v>
      </c>
    </row>
    <row r="123" spans="1:14" ht="33.75" x14ac:dyDescent="0.2">
      <c r="A123" s="58">
        <f t="shared" si="7"/>
        <v>119</v>
      </c>
      <c r="B123" s="17" t="s">
        <v>139</v>
      </c>
      <c r="C123" s="17"/>
      <c r="D123" s="34"/>
      <c r="E123" s="34">
        <v>3</v>
      </c>
      <c r="F123" s="34">
        <f>IF(AND('исход данные ЭЭ'!F122&gt;=0,'исход данные ЭЭ'!F122&lt;5%),10,IF(AND('исход данные ЭЭ'!F122&gt;=5%,'исход данные ЭЭ'!F122&lt;10%),8,IF(AND('исход данные ЭЭ'!F122&gt;=10%,'исход данные ЭЭ'!F122&lt;15%),6,IF(AND('исход данные ЭЭ'!F122&gt;=15%,'исход данные ЭЭ'!F122&lt;20%),4,IF('исход данные ЭЭ'!F122&gt;=20%,0)))))</f>
        <v>4</v>
      </c>
      <c r="G123" s="34">
        <f>IF('исход данные ЭЭ'!G122="Нет",0,IF('исход данные ЭЭ'!G122="да",3,IF('исход данные ЭЭ'!G122="на стадии",2)))</f>
        <v>0</v>
      </c>
      <c r="H123" s="34">
        <f>IF('исход данные ЭЭ'!H122="да",2,0)</f>
        <v>0</v>
      </c>
      <c r="I123" s="70">
        <f>IF('исход данные ЭЭ'!I122=LARGE('исход данные ЭЭ'!I$4:I$131,1),10,IF('исход данные ЭЭ'!I122=LARGE('исход данные ЭЭ'!I$4:I$131,2),8,IF('исход данные ЭЭ'!I122=LARGE('исход данные ЭЭ'!I$4:I$131,3),6,0)))</f>
        <v>0</v>
      </c>
      <c r="J123" s="34">
        <f>IF('исход данные ЭЭ'!J122="да",3,0)</f>
        <v>3</v>
      </c>
      <c r="K123" s="34">
        <f>IF('исход данные ЭЭ'!K122="нет",0,IF('исход данные ЭЭ'!K122="да",5))</f>
        <v>0</v>
      </c>
      <c r="L123" s="71">
        <f t="shared" si="4"/>
        <v>10</v>
      </c>
      <c r="M123" s="107">
        <f t="shared" si="5"/>
        <v>10</v>
      </c>
      <c r="N123" s="72">
        <f t="shared" si="6"/>
        <v>16</v>
      </c>
    </row>
    <row r="124" spans="1:14" ht="33.75" x14ac:dyDescent="0.2">
      <c r="A124" s="58">
        <f t="shared" si="7"/>
        <v>120</v>
      </c>
      <c r="B124" s="17" t="s">
        <v>140</v>
      </c>
      <c r="C124" s="17"/>
      <c r="D124" s="34"/>
      <c r="E124" s="34">
        <v>4</v>
      </c>
      <c r="F124" s="34">
        <f>IF(AND('исход данные ЭЭ'!F123&gt;=0,'исход данные ЭЭ'!F123&lt;5%),10,IF(AND('исход данные ЭЭ'!F123&gt;=5%,'исход данные ЭЭ'!F123&lt;10%),8,IF(AND('исход данные ЭЭ'!F123&gt;=10%,'исход данные ЭЭ'!F123&lt;15%),6,IF(AND('исход данные ЭЭ'!F123&gt;=15%,'исход данные ЭЭ'!F123&lt;20%),4,IF('исход данные ЭЭ'!F123&gt;=20%,0)))))</f>
        <v>10</v>
      </c>
      <c r="G124" s="34">
        <f>IF('исход данные ЭЭ'!G123="Нет",0,IF('исход данные ЭЭ'!G123="да",3,IF('исход данные ЭЭ'!G123="на стадии",2)))</f>
        <v>0</v>
      </c>
      <c r="H124" s="34">
        <f>IF('исход данные ЭЭ'!H123="да",2,0)</f>
        <v>0</v>
      </c>
      <c r="I124" s="70">
        <f>IF('исход данные ЭЭ'!I123=LARGE('исход данные ЭЭ'!I$4:I$131,1),10,IF('исход данные ЭЭ'!I123=LARGE('исход данные ЭЭ'!I$4:I$131,2),8,IF('исход данные ЭЭ'!I123=LARGE('исход данные ЭЭ'!I$4:I$131,3),6,0)))</f>
        <v>0</v>
      </c>
      <c r="J124" s="34">
        <f>IF('исход данные ЭЭ'!J123="да",3,0)</f>
        <v>3</v>
      </c>
      <c r="K124" s="34">
        <f>IF('исход данные ЭЭ'!K123="нет",0,IF('исход данные ЭЭ'!K123="да",5))</f>
        <v>0</v>
      </c>
      <c r="L124" s="71">
        <f t="shared" si="4"/>
        <v>17</v>
      </c>
      <c r="M124" s="107">
        <f t="shared" si="5"/>
        <v>17</v>
      </c>
      <c r="N124" s="72">
        <f t="shared" si="6"/>
        <v>9</v>
      </c>
    </row>
    <row r="125" spans="1:14" ht="33.75" x14ac:dyDescent="0.2">
      <c r="A125" s="58">
        <f t="shared" si="7"/>
        <v>121</v>
      </c>
      <c r="B125" s="17" t="s">
        <v>141</v>
      </c>
      <c r="C125" s="17"/>
      <c r="D125" s="34"/>
      <c r="E125" s="34" t="s">
        <v>269</v>
      </c>
      <c r="F125" s="34">
        <f>IF(AND('исход данные ЭЭ'!F124&gt;=0,'исход данные ЭЭ'!F124&lt;5%),10,IF(AND('исход данные ЭЭ'!F124&gt;=5%,'исход данные ЭЭ'!F124&lt;10%),8,IF(AND('исход данные ЭЭ'!F124&gt;=10%,'исход данные ЭЭ'!F124&lt;15%),6,IF(AND('исход данные ЭЭ'!F124&gt;=15%,'исход данные ЭЭ'!F124&lt;20%),4,IF('исход данные ЭЭ'!F124&gt;=20%,0)))))</f>
        <v>8</v>
      </c>
      <c r="G125" s="34">
        <f>IF('исход данные ЭЭ'!G124="Нет",0,IF('исход данные ЭЭ'!G124="да",3,IF('исход данные ЭЭ'!G124="на стадии",2)))</f>
        <v>0</v>
      </c>
      <c r="H125" s="34">
        <f>IF('исход данные ЭЭ'!H124="да",2,0)</f>
        <v>0</v>
      </c>
      <c r="I125" s="70">
        <f>IF('исход данные ЭЭ'!I124=LARGE('исход данные ЭЭ'!I$4:I$131,1),10,IF('исход данные ЭЭ'!I124=LARGE('исход данные ЭЭ'!I$4:I$131,2),8,IF('исход данные ЭЭ'!I124=LARGE('исход данные ЭЭ'!I$4:I$131,3),6,0)))</f>
        <v>0</v>
      </c>
      <c r="J125" s="34">
        <f>IF('исход данные ЭЭ'!J124="да",3,0)</f>
        <v>3</v>
      </c>
      <c r="K125" s="34">
        <f>IF('исход данные ЭЭ'!K124="нет",0,IF('исход данные ЭЭ'!K124="да",5))</f>
        <v>0</v>
      </c>
      <c r="L125" s="71" t="str">
        <f t="shared" si="4"/>
        <v>не участвует в конкурсе</v>
      </c>
      <c r="M125" s="107">
        <f t="shared" si="5"/>
        <v>0</v>
      </c>
      <c r="N125" s="72">
        <f t="shared" si="6"/>
        <v>20</v>
      </c>
    </row>
    <row r="126" spans="1:14" ht="33.75" x14ac:dyDescent="0.2">
      <c r="A126" s="58">
        <f t="shared" si="7"/>
        <v>122</v>
      </c>
      <c r="B126" s="17" t="s">
        <v>142</v>
      </c>
      <c r="C126" s="17"/>
      <c r="D126" s="34"/>
      <c r="E126" s="34">
        <v>3</v>
      </c>
      <c r="F126" s="34">
        <f>IF(AND('исход данные ЭЭ'!F125&gt;=0,'исход данные ЭЭ'!F125&lt;5%),10,IF(AND('исход данные ЭЭ'!F125&gt;=5%,'исход данные ЭЭ'!F125&lt;10%),8,IF(AND('исход данные ЭЭ'!F125&gt;=10%,'исход данные ЭЭ'!F125&lt;15%),6,IF(AND('исход данные ЭЭ'!F125&gt;=15%,'исход данные ЭЭ'!F125&lt;20%),4,IF('исход данные ЭЭ'!F125&gt;=20%,0)))))</f>
        <v>6</v>
      </c>
      <c r="G126" s="34">
        <f>IF('исход данные ЭЭ'!G125="Нет",0,IF('исход данные ЭЭ'!G125="да",3,IF('исход данные ЭЭ'!G125="на стадии",2)))</f>
        <v>0</v>
      </c>
      <c r="H126" s="34">
        <f>IF('исход данные ЭЭ'!H125="да",2,0)</f>
        <v>0</v>
      </c>
      <c r="I126" s="70">
        <f>IF('исход данные ЭЭ'!I125=LARGE('исход данные ЭЭ'!I$4:I$131,1),10,IF('исход данные ЭЭ'!I125=LARGE('исход данные ЭЭ'!I$4:I$131,2),8,IF('исход данные ЭЭ'!I125=LARGE('исход данные ЭЭ'!I$4:I$131,3),6,0)))</f>
        <v>0</v>
      </c>
      <c r="J126" s="34">
        <f>IF('исход данные ЭЭ'!J125="да",3,0)</f>
        <v>3</v>
      </c>
      <c r="K126" s="34">
        <f>IF('исход данные ЭЭ'!K125="нет",0,IF('исход данные ЭЭ'!K125="да",5))</f>
        <v>0</v>
      </c>
      <c r="L126" s="71">
        <f t="shared" si="4"/>
        <v>12</v>
      </c>
      <c r="M126" s="107">
        <f t="shared" si="5"/>
        <v>12</v>
      </c>
      <c r="N126" s="72">
        <f t="shared" si="6"/>
        <v>14</v>
      </c>
    </row>
    <row r="127" spans="1:14" ht="45" x14ac:dyDescent="0.2">
      <c r="A127" s="58">
        <f t="shared" si="7"/>
        <v>123</v>
      </c>
      <c r="B127" s="17" t="s">
        <v>143</v>
      </c>
      <c r="C127" s="17"/>
      <c r="D127" s="34"/>
      <c r="E127" s="34" t="s">
        <v>269</v>
      </c>
      <c r="F127" s="34">
        <f>IF(AND('исход данные ЭЭ'!F126&gt;=0,'исход данные ЭЭ'!F126&lt;5%),10,IF(AND('исход данные ЭЭ'!F126&gt;=5%,'исход данные ЭЭ'!F126&lt;10%),8,IF(AND('исход данные ЭЭ'!F126&gt;=10%,'исход данные ЭЭ'!F126&lt;15%),6,IF(AND('исход данные ЭЭ'!F126&gt;=15%,'исход данные ЭЭ'!F126&lt;20%),4,IF('исход данные ЭЭ'!F126&gt;=20%,0)))))</f>
        <v>10</v>
      </c>
      <c r="G127" s="34">
        <f>IF('исход данные ЭЭ'!G126="Нет",0,IF('исход данные ЭЭ'!G126="да",3,IF('исход данные ЭЭ'!G126="на стадии",2)))</f>
        <v>0</v>
      </c>
      <c r="H127" s="34">
        <f>IF('исход данные ЭЭ'!H126="да",2,0)</f>
        <v>0</v>
      </c>
      <c r="I127" s="70">
        <f>IF('исход данные ЭЭ'!I126=LARGE('исход данные ЭЭ'!I$4:I$131,1),10,IF('исход данные ЭЭ'!I126=LARGE('исход данные ЭЭ'!I$4:I$131,2),8,IF('исход данные ЭЭ'!I126=LARGE('исход данные ЭЭ'!I$4:I$131,3),6,0)))</f>
        <v>0</v>
      </c>
      <c r="J127" s="34">
        <f>IF('исход данные ЭЭ'!J126="да",3,0)</f>
        <v>3</v>
      </c>
      <c r="K127" s="34">
        <f>IF('исход данные ЭЭ'!K126="нет",0,IF('исход данные ЭЭ'!K126="да",5))</f>
        <v>0</v>
      </c>
      <c r="L127" s="71" t="str">
        <f t="shared" si="4"/>
        <v>не участвует в конкурсе</v>
      </c>
      <c r="M127" s="107">
        <f t="shared" si="5"/>
        <v>0</v>
      </c>
      <c r="N127" s="72">
        <f t="shared" si="6"/>
        <v>20</v>
      </c>
    </row>
    <row r="128" spans="1:14" ht="33.75" x14ac:dyDescent="0.2">
      <c r="A128" s="58">
        <f t="shared" si="7"/>
        <v>124</v>
      </c>
      <c r="B128" s="17" t="s">
        <v>144</v>
      </c>
      <c r="C128" s="17"/>
      <c r="D128" s="34"/>
      <c r="E128" s="34">
        <v>4</v>
      </c>
      <c r="F128" s="34">
        <f>IF(AND('исход данные ЭЭ'!F127&gt;=0,'исход данные ЭЭ'!F127&lt;5%),10,IF(AND('исход данные ЭЭ'!F127&gt;=5%,'исход данные ЭЭ'!F127&lt;10%),8,IF(AND('исход данные ЭЭ'!F127&gt;=10%,'исход данные ЭЭ'!F127&lt;15%),6,IF(AND('исход данные ЭЭ'!F127&gt;=15%,'исход данные ЭЭ'!F127&lt;20%),4,IF('исход данные ЭЭ'!F127&gt;=20%,0)))))</f>
        <v>10</v>
      </c>
      <c r="G128" s="34">
        <f>IF('исход данные ЭЭ'!G127="Нет",0,IF('исход данные ЭЭ'!G127="да",3,IF('исход данные ЭЭ'!G127="на стадии",2)))</f>
        <v>3</v>
      </c>
      <c r="H128" s="34">
        <f>IF('исход данные ЭЭ'!H127="да",2,0)</f>
        <v>0</v>
      </c>
      <c r="I128" s="70">
        <f>IF('исход данные ЭЭ'!I127=LARGE('исход данные ЭЭ'!I$4:I$131,1),10,IF('исход данные ЭЭ'!I127=LARGE('исход данные ЭЭ'!I$4:I$131,2),8,IF('исход данные ЭЭ'!I127=LARGE('исход данные ЭЭ'!I$4:I$131,3),6,0)))</f>
        <v>0</v>
      </c>
      <c r="J128" s="34">
        <f>IF('исход данные ЭЭ'!J127="да",3,0)</f>
        <v>3</v>
      </c>
      <c r="K128" s="34">
        <f>IF('исход данные ЭЭ'!K127="нет",0,IF('исход данные ЭЭ'!K127="да",5))</f>
        <v>0</v>
      </c>
      <c r="L128" s="71">
        <f t="shared" si="4"/>
        <v>20</v>
      </c>
      <c r="M128" s="107">
        <f t="shared" si="5"/>
        <v>20</v>
      </c>
      <c r="N128" s="72">
        <f t="shared" si="6"/>
        <v>6</v>
      </c>
    </row>
    <row r="129" spans="1:14" ht="33.75" x14ac:dyDescent="0.2">
      <c r="A129" s="58">
        <f t="shared" si="7"/>
        <v>125</v>
      </c>
      <c r="B129" s="17" t="s">
        <v>145</v>
      </c>
      <c r="C129" s="17"/>
      <c r="D129" s="34"/>
      <c r="E129" s="34">
        <v>2</v>
      </c>
      <c r="F129" s="34">
        <f>IF(AND('исход данные ЭЭ'!F128&gt;=0,'исход данные ЭЭ'!F128&lt;5%),10,IF(AND('исход данные ЭЭ'!F128&gt;=5%,'исход данные ЭЭ'!F128&lt;10%),8,IF(AND('исход данные ЭЭ'!F128&gt;=10%,'исход данные ЭЭ'!F128&lt;15%),6,IF(AND('исход данные ЭЭ'!F128&gt;=15%,'исход данные ЭЭ'!F128&lt;20%),4,IF('исход данные ЭЭ'!F128&gt;=20%,0)))))</f>
        <v>10</v>
      </c>
      <c r="G129" s="34">
        <f>IF('исход данные ЭЭ'!G128="Нет",0,IF('исход данные ЭЭ'!G128="да",3,IF('исход данные ЭЭ'!G128="на стадии",2)))</f>
        <v>0</v>
      </c>
      <c r="H129" s="34">
        <f>IF('исход данные ЭЭ'!H128="да",2,0)</f>
        <v>0</v>
      </c>
      <c r="I129" s="70">
        <f>IF('исход данные ЭЭ'!I128=LARGE('исход данные ЭЭ'!I$4:I$131,1),10,IF('исход данные ЭЭ'!I128=LARGE('исход данные ЭЭ'!I$4:I$131,2),8,IF('исход данные ЭЭ'!I128=LARGE('исход данные ЭЭ'!I$4:I$131,3),6,0)))</f>
        <v>0</v>
      </c>
      <c r="J129" s="34">
        <f>IF('исход данные ЭЭ'!J128="да",3,0)</f>
        <v>3</v>
      </c>
      <c r="K129" s="34">
        <f>IF('исход данные ЭЭ'!K128="нет",0,IF('исход данные ЭЭ'!K128="да",5))</f>
        <v>0</v>
      </c>
      <c r="L129" s="71">
        <f t="shared" si="4"/>
        <v>15</v>
      </c>
      <c r="M129" s="107">
        <f t="shared" si="5"/>
        <v>15</v>
      </c>
      <c r="N129" s="72">
        <f t="shared" si="6"/>
        <v>11</v>
      </c>
    </row>
    <row r="130" spans="1:14" ht="33.75" x14ac:dyDescent="0.2">
      <c r="A130" s="58">
        <f t="shared" si="7"/>
        <v>126</v>
      </c>
      <c r="B130" s="17" t="s">
        <v>146</v>
      </c>
      <c r="C130" s="17"/>
      <c r="D130" s="34"/>
      <c r="E130" s="34">
        <v>3</v>
      </c>
      <c r="F130" s="34">
        <f>IF(AND('исход данные ЭЭ'!F129&gt;=0,'исход данные ЭЭ'!F129&lt;5%),10,IF(AND('исход данные ЭЭ'!F129&gt;=5%,'исход данные ЭЭ'!F129&lt;10%),8,IF(AND('исход данные ЭЭ'!F129&gt;=10%,'исход данные ЭЭ'!F129&lt;15%),6,IF(AND('исход данные ЭЭ'!F129&gt;=15%,'исход данные ЭЭ'!F129&lt;20%),4,IF('исход данные ЭЭ'!F129&gt;=20%,0)))))</f>
        <v>10</v>
      </c>
      <c r="G130" s="34">
        <f>IF('исход данные ЭЭ'!G129="Нет",0,IF('исход данные ЭЭ'!G129="да",3,IF('исход данные ЭЭ'!G129="на стадии",2)))</f>
        <v>0</v>
      </c>
      <c r="H130" s="34">
        <f>IF('исход данные ЭЭ'!H129="да",2,0)</f>
        <v>0</v>
      </c>
      <c r="I130" s="70">
        <f>IF('исход данные ЭЭ'!I129=LARGE('исход данные ЭЭ'!I$4:I$131,1),10,IF('исход данные ЭЭ'!I129=LARGE('исход данные ЭЭ'!I$4:I$131,2),8,IF('исход данные ЭЭ'!I129=LARGE('исход данные ЭЭ'!I$4:I$131,3),6,0)))</f>
        <v>0</v>
      </c>
      <c r="J130" s="34">
        <f>IF('исход данные ЭЭ'!J129="да",3,0)</f>
        <v>3</v>
      </c>
      <c r="K130" s="34">
        <f>IF('исход данные ЭЭ'!K129="нет",0,IF('исход данные ЭЭ'!K129="да",5))</f>
        <v>0</v>
      </c>
      <c r="L130" s="71">
        <f t="shared" si="4"/>
        <v>16</v>
      </c>
      <c r="M130" s="107">
        <f t="shared" si="5"/>
        <v>16</v>
      </c>
      <c r="N130" s="72">
        <f t="shared" si="6"/>
        <v>10</v>
      </c>
    </row>
    <row r="131" spans="1:14" ht="24" customHeight="1" x14ac:dyDescent="0.2">
      <c r="A131" s="58">
        <f t="shared" si="7"/>
        <v>127</v>
      </c>
      <c r="B131" s="17" t="s">
        <v>147</v>
      </c>
      <c r="C131" s="17"/>
      <c r="D131" s="34"/>
      <c r="E131" s="34">
        <v>3</v>
      </c>
      <c r="F131" s="34">
        <f>IF(AND('исход данные ЭЭ'!F130&gt;=0,'исход данные ЭЭ'!F130&lt;5%),10,IF(AND('исход данные ЭЭ'!F130&gt;=5%,'исход данные ЭЭ'!F130&lt;10%),8,IF(AND('исход данные ЭЭ'!F130&gt;=10%,'исход данные ЭЭ'!F130&lt;15%),6,IF(AND('исход данные ЭЭ'!F130&gt;=15%,'исход данные ЭЭ'!F130&lt;20%),4,IF('исход данные ЭЭ'!F130&gt;=20%,0)))))</f>
        <v>4</v>
      </c>
      <c r="G131" s="34">
        <f>IF('исход данные ЭЭ'!G130="Нет",0,IF('исход данные ЭЭ'!G130="да",3,IF('исход данные ЭЭ'!G130="на стадии",2)))</f>
        <v>0</v>
      </c>
      <c r="H131" s="34">
        <f>IF('исход данные ЭЭ'!H130="да",2,0)</f>
        <v>0</v>
      </c>
      <c r="I131" s="70">
        <f>IF('исход данные ЭЭ'!I130=LARGE('исход данные ЭЭ'!I$4:I$131,1),10,IF('исход данные ЭЭ'!I130=LARGE('исход данные ЭЭ'!I$4:I$131,2),8,IF('исход данные ЭЭ'!I130=LARGE('исход данные ЭЭ'!I$4:I$131,3),6,0)))</f>
        <v>0</v>
      </c>
      <c r="J131" s="34">
        <f>IF('исход данные ЭЭ'!J130="да",3,0)</f>
        <v>3</v>
      </c>
      <c r="K131" s="34">
        <f>IF('исход данные ЭЭ'!K130="нет",0,IF('исход данные ЭЭ'!K130="да",5))</f>
        <v>0</v>
      </c>
      <c r="L131" s="71">
        <f t="shared" si="4"/>
        <v>10</v>
      </c>
      <c r="M131" s="107">
        <f t="shared" si="5"/>
        <v>10</v>
      </c>
      <c r="N131" s="72">
        <f t="shared" si="6"/>
        <v>16</v>
      </c>
    </row>
    <row r="132" spans="1:14" ht="23.25" customHeight="1" x14ac:dyDescent="0.2">
      <c r="A132" s="58">
        <f t="shared" si="7"/>
        <v>128</v>
      </c>
      <c r="B132" s="17" t="s">
        <v>148</v>
      </c>
      <c r="C132" s="17"/>
      <c r="D132" s="34"/>
      <c r="E132" s="34" t="s">
        <v>269</v>
      </c>
      <c r="F132" s="34">
        <f>IF(AND('исход данные ЭЭ'!F131&gt;=0,'исход данные ЭЭ'!F131&lt;5%),10,IF(AND('исход данные ЭЭ'!F131&gt;=5%,'исход данные ЭЭ'!F131&lt;10%),8,IF(AND('исход данные ЭЭ'!F131&gt;=10%,'исход данные ЭЭ'!F131&lt;15%),6,IF(AND('исход данные ЭЭ'!F131&gt;=15%,'исход данные ЭЭ'!F131&lt;20%),4,IF('исход данные ЭЭ'!F131&gt;=20%,0)))))</f>
        <v>8</v>
      </c>
      <c r="G132" s="34">
        <f>IF('исход данные ЭЭ'!G131="Нет",0,IF('исход данные ЭЭ'!G131="да",3,IF('исход данные ЭЭ'!G131="на стадии",2)))</f>
        <v>0</v>
      </c>
      <c r="H132" s="34">
        <f>IF('исход данные ЭЭ'!H131="да",2,0)</f>
        <v>0</v>
      </c>
      <c r="I132" s="70">
        <f>IF('исход данные ЭЭ'!I131=LARGE('исход данные ЭЭ'!I$4:I$131,1),10,IF('исход данные ЭЭ'!I131=LARGE('исход данные ЭЭ'!I$4:I$131,2),8,IF('исход данные ЭЭ'!I131=LARGE('исход данные ЭЭ'!I$4:I$131,3),6,0)))</f>
        <v>0</v>
      </c>
      <c r="J132" s="34">
        <f>IF('исход данные ЭЭ'!J131="да",3,0)</f>
        <v>3</v>
      </c>
      <c r="K132" s="34">
        <f>IF('исход данные ЭЭ'!K131="нет",0,IF('исход данные ЭЭ'!K131="да",5))</f>
        <v>0</v>
      </c>
      <c r="L132" s="71" t="str">
        <f t="shared" si="4"/>
        <v>не участвует в конкурсе</v>
      </c>
      <c r="M132" s="107">
        <f t="shared" si="5"/>
        <v>0</v>
      </c>
      <c r="N132" s="72">
        <f t="shared" si="6"/>
        <v>20</v>
      </c>
    </row>
    <row r="133" spans="1:14" ht="23.25" customHeight="1" x14ac:dyDescent="0.2">
      <c r="A133" s="58"/>
      <c r="B133" s="17"/>
      <c r="C133" s="17"/>
      <c r="D133" s="34"/>
      <c r="E133" s="34"/>
      <c r="F133" s="34"/>
      <c r="G133" s="34"/>
      <c r="H133" s="34"/>
      <c r="I133" s="70"/>
      <c r="J133" s="34"/>
      <c r="K133" s="34"/>
      <c r="L133" s="71"/>
      <c r="M133" s="107"/>
      <c r="N133" s="91"/>
    </row>
    <row r="134" spans="1:14" ht="23.25" customHeight="1" x14ac:dyDescent="0.2">
      <c r="A134" s="92"/>
      <c r="B134" s="93"/>
      <c r="C134" s="93"/>
      <c r="D134" s="94"/>
      <c r="E134" s="94"/>
      <c r="F134" s="94"/>
      <c r="G134" s="94"/>
      <c r="H134" s="94"/>
      <c r="I134" s="95"/>
      <c r="J134" s="94"/>
      <c r="K134" s="94"/>
      <c r="L134" s="96"/>
      <c r="M134" s="96"/>
      <c r="N134" s="97"/>
    </row>
    <row r="135" spans="1:14" ht="23.25" customHeight="1" thickBot="1" x14ac:dyDescent="0.25">
      <c r="A135" s="98"/>
      <c r="B135" s="99" t="s">
        <v>150</v>
      </c>
      <c r="C135" s="99"/>
      <c r="D135" s="100"/>
      <c r="E135" s="100"/>
      <c r="F135" s="100"/>
      <c r="G135" s="100"/>
      <c r="H135" s="100"/>
      <c r="I135" s="101"/>
      <c r="J135" s="100"/>
      <c r="K135" s="100"/>
      <c r="L135" s="102"/>
      <c r="M135" s="102"/>
      <c r="N135" s="103"/>
    </row>
    <row r="136" spans="1:14" ht="56.25" x14ac:dyDescent="0.2">
      <c r="A136" s="136" t="s">
        <v>15</v>
      </c>
      <c r="B136" s="75" t="s">
        <v>18</v>
      </c>
      <c r="C136" s="28" t="s">
        <v>218</v>
      </c>
      <c r="D136" s="29" t="s">
        <v>16</v>
      </c>
      <c r="E136" s="29" t="s">
        <v>2</v>
      </c>
      <c r="F136" s="29" t="s">
        <v>3</v>
      </c>
      <c r="G136" s="29" t="s">
        <v>223</v>
      </c>
      <c r="H136" s="29" t="s">
        <v>245</v>
      </c>
      <c r="I136" s="29" t="s">
        <v>0</v>
      </c>
      <c r="J136" s="29" t="s">
        <v>6</v>
      </c>
      <c r="K136" s="29" t="s">
        <v>247</v>
      </c>
      <c r="L136" s="54" t="s">
        <v>222</v>
      </c>
      <c r="M136" s="104"/>
      <c r="N136" s="56" t="s">
        <v>238</v>
      </c>
    </row>
    <row r="137" spans="1:14" ht="12" x14ac:dyDescent="0.2">
      <c r="A137" s="137"/>
      <c r="B137" s="67" t="s">
        <v>237</v>
      </c>
      <c r="C137" s="67"/>
      <c r="D137" s="53" t="s">
        <v>226</v>
      </c>
      <c r="E137" s="53" t="s">
        <v>227</v>
      </c>
      <c r="F137" s="53" t="s">
        <v>228</v>
      </c>
      <c r="G137" s="53" t="s">
        <v>229</v>
      </c>
      <c r="H137" s="53" t="s">
        <v>230</v>
      </c>
      <c r="I137" s="53" t="s">
        <v>231</v>
      </c>
      <c r="J137" s="53" t="s">
        <v>232</v>
      </c>
      <c r="K137" s="53" t="s">
        <v>233</v>
      </c>
      <c r="L137" s="68"/>
      <c r="M137" s="105"/>
      <c r="N137" s="74"/>
    </row>
    <row r="138" spans="1:14" x14ac:dyDescent="0.2">
      <c r="A138" s="18">
        <v>1</v>
      </c>
      <c r="B138" s="19" t="s">
        <v>151</v>
      </c>
      <c r="C138" s="19" t="s">
        <v>219</v>
      </c>
      <c r="D138" s="34"/>
      <c r="E138" s="34" t="s">
        <v>269</v>
      </c>
      <c r="F138" s="34">
        <f>IF(AND('исход данные ЭЭ'!F133&gt;=0,'исход данные ЭЭ'!F133&lt;5%),10,IF(AND('исход данные ЭЭ'!F133&gt;=5%,'исход данные ЭЭ'!F133&lt;10%),8,IF(AND('исход данные ЭЭ'!F133&gt;=10%,'исход данные ЭЭ'!F133&lt;15%),6,IF(AND('исход данные ЭЭ'!F133&gt;=15%,'исход данные ЭЭ'!F133&lt;20%),4,IF('исход данные ЭЭ'!F133&gt;=20%,0)))))</f>
        <v>10</v>
      </c>
      <c r="G138" s="34">
        <f>IF('исход данные ЭЭ'!G133="Нет",0,IF('исход данные ЭЭ'!G133="да",3,IF('исход данные ЭЭ'!G133="на стадии",2)))</f>
        <v>0</v>
      </c>
      <c r="H138" s="34">
        <f>IF('исход данные ЭЭ'!H133="да",2,0)</f>
        <v>0</v>
      </c>
      <c r="I138" s="34">
        <f>IF('исход данные ЭЭ'!I133=LARGE('исход данные ЭЭ'!I$133:I$199,1),10,IF('исход данные ЭЭ'!I133=LARGE('исход данные ЭЭ'!I$133:I$199,2),8,IF('исход данные ЭЭ'!I133=LARGE('исход данные ЭЭ'!I$133:I$199,3),6,0)))</f>
        <v>0</v>
      </c>
      <c r="J138" s="34">
        <f>IF('исход данные ЭЭ'!J133="да",3,0)</f>
        <v>3</v>
      </c>
      <c r="K138" s="34">
        <f>IF('исход данные ЭЭ'!K133="нет",0,IF('исход данные ЭЭ'!K133="да",5))</f>
        <v>0</v>
      </c>
      <c r="L138" s="71" t="str">
        <f>IF(E138="не берём в рейтинг","не участвует в конкурсе",SUM(E138:K138))</f>
        <v>не участвует в конкурсе</v>
      </c>
      <c r="M138" s="107"/>
      <c r="N138" s="72">
        <f>IF(L138="не участвует в конкурсе",0,_xlfn.RANK.EQ(L138,$L$138:$L$204))</f>
        <v>0</v>
      </c>
    </row>
    <row r="139" spans="1:14" x14ac:dyDescent="0.2">
      <c r="A139" s="18">
        <v>2</v>
      </c>
      <c r="B139" s="19" t="s">
        <v>152</v>
      </c>
      <c r="C139" s="19" t="s">
        <v>219</v>
      </c>
      <c r="D139" s="34"/>
      <c r="E139" s="34" t="s">
        <v>269</v>
      </c>
      <c r="F139" s="34">
        <f>IF(AND('исход данные ЭЭ'!F134&gt;=0,'исход данные ЭЭ'!F134&lt;5%),10,IF(AND('исход данные ЭЭ'!F134&gt;=5%,'исход данные ЭЭ'!F134&lt;10%),8,IF(AND('исход данные ЭЭ'!F134&gt;=10%,'исход данные ЭЭ'!F134&lt;15%),6,IF(AND('исход данные ЭЭ'!F134&gt;=15%,'исход данные ЭЭ'!F134&lt;20%),4,IF('исход данные ЭЭ'!F134&gt;=20%,0)))))</f>
        <v>10</v>
      </c>
      <c r="G139" s="34">
        <f>IF('исход данные ЭЭ'!G134="Нет",0,IF('исход данные ЭЭ'!G134="да",3,IF('исход данные ЭЭ'!G134="на стадии",2)))</f>
        <v>0</v>
      </c>
      <c r="H139" s="34">
        <f>IF('исход данные ЭЭ'!H134="да",2,0)</f>
        <v>0</v>
      </c>
      <c r="I139" s="34">
        <f>IF('исход данные ЭЭ'!I134=LARGE('исход данные ЭЭ'!I$133:I$199,1),10,IF('исход данные ЭЭ'!I134=LARGE('исход данные ЭЭ'!I$133:I$199,2),8,IF('исход данные ЭЭ'!I134=LARGE('исход данные ЭЭ'!I$133:I$199,3),6,0)))</f>
        <v>0</v>
      </c>
      <c r="J139" s="34">
        <f>IF('исход данные ЭЭ'!J134="да",3,0)</f>
        <v>3</v>
      </c>
      <c r="K139" s="34">
        <f>IF('исход данные ЭЭ'!K134="нет",0,IF('исход данные ЭЭ'!K134="да",5))</f>
        <v>0</v>
      </c>
      <c r="L139" s="71" t="str">
        <f t="shared" ref="L139:L202" si="8">IF(E139="не берём в рейтинг","не участвует в конкурсе",SUM(E139:K139))</f>
        <v>не участвует в конкурсе</v>
      </c>
      <c r="M139" s="107"/>
      <c r="N139" s="72">
        <f t="shared" ref="N139:N202" si="9">IF(L139="не участвует в конкурсе",0,_xlfn.RANK.EQ(L139,$L$138:$L$204))</f>
        <v>0</v>
      </c>
    </row>
    <row r="140" spans="1:14" x14ac:dyDescent="0.2">
      <c r="A140" s="18">
        <v>3</v>
      </c>
      <c r="B140" s="19" t="s">
        <v>153</v>
      </c>
      <c r="C140" s="19" t="s">
        <v>219</v>
      </c>
      <c r="D140" s="34"/>
      <c r="E140" s="34">
        <v>9</v>
      </c>
      <c r="F140" s="34">
        <f>IF(AND('исход данные ЭЭ'!F135&gt;=0,'исход данные ЭЭ'!F135&lt;5%),10,IF(AND('исход данные ЭЭ'!F135&gt;=5%,'исход данные ЭЭ'!F135&lt;10%),8,IF(AND('исход данные ЭЭ'!F135&gt;=10%,'исход данные ЭЭ'!F135&lt;15%),6,IF(AND('исход данные ЭЭ'!F135&gt;=15%,'исход данные ЭЭ'!F135&lt;20%),4,IF('исход данные ЭЭ'!F135&gt;=20%,0)))))</f>
        <v>10</v>
      </c>
      <c r="G140" s="34">
        <f>IF('исход данные ЭЭ'!G135="Нет",0,IF('исход данные ЭЭ'!G135="да",3,IF('исход данные ЭЭ'!G135="на стадии",2)))</f>
        <v>0</v>
      </c>
      <c r="H140" s="34">
        <f>IF('исход данные ЭЭ'!H135="да",2,0)</f>
        <v>0</v>
      </c>
      <c r="I140" s="34">
        <f>IF('исход данные ЭЭ'!I135=LARGE('исход данные ЭЭ'!I$133:I$199,1),10,IF('исход данные ЭЭ'!I135=LARGE('исход данные ЭЭ'!I$133:I$199,2),8,IF('исход данные ЭЭ'!I135=LARGE('исход данные ЭЭ'!I$133:I$199,3),6,0)))</f>
        <v>0</v>
      </c>
      <c r="J140" s="34">
        <f>IF('исход данные ЭЭ'!J135="да",3,0)</f>
        <v>3</v>
      </c>
      <c r="K140" s="34">
        <f>IF('исход данные ЭЭ'!K135="нет",0,IF('исход данные ЭЭ'!K135="да",5))</f>
        <v>0</v>
      </c>
      <c r="L140" s="71">
        <f t="shared" si="8"/>
        <v>22</v>
      </c>
      <c r="M140" s="107"/>
      <c r="N140" s="72">
        <f t="shared" si="9"/>
        <v>7</v>
      </c>
    </row>
    <row r="141" spans="1:14" x14ac:dyDescent="0.2">
      <c r="A141" s="18">
        <v>4</v>
      </c>
      <c r="B141" s="19" t="s">
        <v>154</v>
      </c>
      <c r="C141" s="19" t="s">
        <v>219</v>
      </c>
      <c r="D141" s="34"/>
      <c r="E141" s="34" t="s">
        <v>269</v>
      </c>
      <c r="F141" s="34">
        <f>IF(AND('исход данные ЭЭ'!F136&gt;=0,'исход данные ЭЭ'!F136&lt;5%),10,IF(AND('исход данные ЭЭ'!F136&gt;=5%,'исход данные ЭЭ'!F136&lt;10%),8,IF(AND('исход данные ЭЭ'!F136&gt;=10%,'исход данные ЭЭ'!F136&lt;15%),6,IF(AND('исход данные ЭЭ'!F136&gt;=15%,'исход данные ЭЭ'!F136&lt;20%),4,IF('исход данные ЭЭ'!F136&gt;=20%,0)))))</f>
        <v>10</v>
      </c>
      <c r="G141" s="34">
        <f>IF('исход данные ЭЭ'!G136="Нет",0,IF('исход данные ЭЭ'!G136="да",3,IF('исход данные ЭЭ'!G136="на стадии",2)))</f>
        <v>0</v>
      </c>
      <c r="H141" s="34">
        <f>IF('исход данные ЭЭ'!H136="да",2,0)</f>
        <v>2</v>
      </c>
      <c r="I141" s="34">
        <f>IF('исход данные ЭЭ'!I136=LARGE('исход данные ЭЭ'!I$133:I$199,1),10,IF('исход данные ЭЭ'!I136=LARGE('исход данные ЭЭ'!I$133:I$199,2),8,IF('исход данные ЭЭ'!I136=LARGE('исход данные ЭЭ'!I$133:I$199,3),6,0)))</f>
        <v>0</v>
      </c>
      <c r="J141" s="34">
        <f>IF('исход данные ЭЭ'!J136="да",3,0)</f>
        <v>3</v>
      </c>
      <c r="K141" s="34">
        <f>IF('исход данные ЭЭ'!K136="нет",0,IF('исход данные ЭЭ'!K136="да",5))</f>
        <v>0</v>
      </c>
      <c r="L141" s="71" t="str">
        <f t="shared" si="8"/>
        <v>не участвует в конкурсе</v>
      </c>
      <c r="M141" s="107"/>
      <c r="N141" s="72">
        <f t="shared" si="9"/>
        <v>0</v>
      </c>
    </row>
    <row r="142" spans="1:14" x14ac:dyDescent="0.2">
      <c r="A142" s="18">
        <v>5</v>
      </c>
      <c r="B142" s="19" t="s">
        <v>155</v>
      </c>
      <c r="C142" s="19" t="s">
        <v>219</v>
      </c>
      <c r="D142" s="34"/>
      <c r="E142" s="34" t="s">
        <v>269</v>
      </c>
      <c r="F142" s="34">
        <f>IF(AND('исход данные ЭЭ'!F137&gt;=0,'исход данные ЭЭ'!F137&lt;5%),10,IF(AND('исход данные ЭЭ'!F137&gt;=5%,'исход данные ЭЭ'!F137&lt;10%),8,IF(AND('исход данные ЭЭ'!F137&gt;=10%,'исход данные ЭЭ'!F137&lt;15%),6,IF(AND('исход данные ЭЭ'!F137&gt;=15%,'исход данные ЭЭ'!F137&lt;20%),4,IF('исход данные ЭЭ'!F137&gt;=20%,0)))))</f>
        <v>10</v>
      </c>
      <c r="G142" s="34">
        <f>IF('исход данные ЭЭ'!G137="Нет",0,IF('исход данные ЭЭ'!G137="да",3,IF('исход данные ЭЭ'!G137="на стадии",2)))</f>
        <v>0</v>
      </c>
      <c r="H142" s="34">
        <f>IF('исход данные ЭЭ'!H137="да",2,0)</f>
        <v>0</v>
      </c>
      <c r="I142" s="34">
        <f>IF('исход данные ЭЭ'!I137=LARGE('исход данные ЭЭ'!I$133:I$199,1),10,IF('исход данные ЭЭ'!I137=LARGE('исход данные ЭЭ'!I$133:I$199,2),8,IF('исход данные ЭЭ'!I137=LARGE('исход данные ЭЭ'!I$133:I$199,3),6,0)))</f>
        <v>0</v>
      </c>
      <c r="J142" s="34">
        <f>IF('исход данные ЭЭ'!J137="да",3,0)</f>
        <v>3</v>
      </c>
      <c r="K142" s="34">
        <f>IF('исход данные ЭЭ'!K137="нет",0,IF('исход данные ЭЭ'!K137="да",5))</f>
        <v>5</v>
      </c>
      <c r="L142" s="71" t="str">
        <f t="shared" si="8"/>
        <v>не участвует в конкурсе</v>
      </c>
      <c r="M142" s="107"/>
      <c r="N142" s="72">
        <f t="shared" si="9"/>
        <v>0</v>
      </c>
    </row>
    <row r="143" spans="1:14" x14ac:dyDescent="0.2">
      <c r="A143" s="18">
        <v>6</v>
      </c>
      <c r="B143" s="19" t="s">
        <v>156</v>
      </c>
      <c r="C143" s="19" t="s">
        <v>219</v>
      </c>
      <c r="D143" s="34"/>
      <c r="E143" s="34" t="s">
        <v>269</v>
      </c>
      <c r="F143" s="34">
        <f>IF(AND('исход данные ЭЭ'!F138&gt;=0,'исход данные ЭЭ'!F138&lt;5%),10,IF(AND('исход данные ЭЭ'!F138&gt;=5%,'исход данные ЭЭ'!F138&lt;10%),8,IF(AND('исход данные ЭЭ'!F138&gt;=10%,'исход данные ЭЭ'!F138&lt;15%),6,IF(AND('исход данные ЭЭ'!F138&gt;=15%,'исход данные ЭЭ'!F138&lt;20%),4,IF('исход данные ЭЭ'!F138&gt;=20%,0)))))</f>
        <v>10</v>
      </c>
      <c r="G143" s="34">
        <f>IF('исход данные ЭЭ'!G138="Нет",0,IF('исход данные ЭЭ'!G138="да",3,IF('исход данные ЭЭ'!G138="на стадии",2)))</f>
        <v>0</v>
      </c>
      <c r="H143" s="34">
        <f>IF('исход данные ЭЭ'!H138="да",2,0)</f>
        <v>0</v>
      </c>
      <c r="I143" s="34">
        <f>IF('исход данные ЭЭ'!I138=LARGE('исход данные ЭЭ'!I$133:I$199,1),10,IF('исход данные ЭЭ'!I138=LARGE('исход данные ЭЭ'!I$133:I$199,2),8,IF('исход данные ЭЭ'!I138=LARGE('исход данные ЭЭ'!I$133:I$199,3),6,0)))</f>
        <v>0</v>
      </c>
      <c r="J143" s="34">
        <f>IF('исход данные ЭЭ'!J138="да",3,0)</f>
        <v>3</v>
      </c>
      <c r="K143" s="34">
        <f>IF('исход данные ЭЭ'!K138="нет",0,IF('исход данные ЭЭ'!K138="да",5))</f>
        <v>5</v>
      </c>
      <c r="L143" s="71" t="str">
        <f t="shared" si="8"/>
        <v>не участвует в конкурсе</v>
      </c>
      <c r="M143" s="107"/>
      <c r="N143" s="72">
        <f t="shared" si="9"/>
        <v>0</v>
      </c>
    </row>
    <row r="144" spans="1:14" x14ac:dyDescent="0.2">
      <c r="A144" s="18">
        <v>7</v>
      </c>
      <c r="B144" s="19" t="s">
        <v>157</v>
      </c>
      <c r="C144" s="19" t="s">
        <v>219</v>
      </c>
      <c r="D144" s="34"/>
      <c r="E144" s="34">
        <v>2</v>
      </c>
      <c r="F144" s="34">
        <f>IF(AND('исход данные ЭЭ'!F139&gt;=0,'исход данные ЭЭ'!F139&lt;5%),10,IF(AND('исход данные ЭЭ'!F139&gt;=5%,'исход данные ЭЭ'!F139&lt;10%),8,IF(AND('исход данные ЭЭ'!F139&gt;=10%,'исход данные ЭЭ'!F139&lt;15%),6,IF(AND('исход данные ЭЭ'!F139&gt;=15%,'исход данные ЭЭ'!F139&lt;20%),4,IF('исход данные ЭЭ'!F139&gt;=20%,0)))))</f>
        <v>10</v>
      </c>
      <c r="G144" s="34">
        <f>IF('исход данные ЭЭ'!G139="Нет",0,IF('исход данные ЭЭ'!G139="да",3,IF('исход данные ЭЭ'!G139="на стадии",2)))</f>
        <v>0</v>
      </c>
      <c r="H144" s="34">
        <f>IF('исход данные ЭЭ'!H139="да",2,0)</f>
        <v>0</v>
      </c>
      <c r="I144" s="34">
        <f>IF('исход данные ЭЭ'!I139=LARGE('исход данные ЭЭ'!I$133:I$199,1),10,IF('исход данные ЭЭ'!I139=LARGE('исход данные ЭЭ'!I$133:I$199,2),8,IF('исход данные ЭЭ'!I139=LARGE('исход данные ЭЭ'!I$133:I$199,3),6,0)))</f>
        <v>0</v>
      </c>
      <c r="J144" s="34">
        <f>IF('исход данные ЭЭ'!J139="да",3,0)</f>
        <v>3</v>
      </c>
      <c r="K144" s="34">
        <f>IF('исход данные ЭЭ'!K139="нет",0,IF('исход данные ЭЭ'!K139="да",5))</f>
        <v>5</v>
      </c>
      <c r="L144" s="71">
        <f t="shared" si="8"/>
        <v>20</v>
      </c>
      <c r="M144" s="107"/>
      <c r="N144" s="72">
        <f t="shared" si="9"/>
        <v>11</v>
      </c>
    </row>
    <row r="145" spans="1:14" x14ac:dyDescent="0.2">
      <c r="A145" s="18">
        <v>8</v>
      </c>
      <c r="B145" s="19" t="s">
        <v>158</v>
      </c>
      <c r="C145" s="19" t="s">
        <v>219</v>
      </c>
      <c r="D145" s="34"/>
      <c r="E145" s="34" t="s">
        <v>269</v>
      </c>
      <c r="F145" s="34">
        <f>IF(AND('исход данные ЭЭ'!F140&gt;=0,'исход данные ЭЭ'!F140&lt;5%),10,IF(AND('исход данные ЭЭ'!F140&gt;=5%,'исход данные ЭЭ'!F140&lt;10%),8,IF(AND('исход данные ЭЭ'!F140&gt;=10%,'исход данные ЭЭ'!F140&lt;15%),6,IF(AND('исход данные ЭЭ'!F140&gt;=15%,'исход данные ЭЭ'!F140&lt;20%),4,IF('исход данные ЭЭ'!F140&gt;=20%,0)))))</f>
        <v>10</v>
      </c>
      <c r="G145" s="34">
        <f>IF('исход данные ЭЭ'!G140="Нет",0,IF('исход данные ЭЭ'!G140="да",3,IF('исход данные ЭЭ'!G140="на стадии",2)))</f>
        <v>0</v>
      </c>
      <c r="H145" s="34">
        <f>IF('исход данные ЭЭ'!H140="да",2,0)</f>
        <v>0</v>
      </c>
      <c r="I145" s="34">
        <f>IF('исход данные ЭЭ'!I140=LARGE('исход данные ЭЭ'!I$133:I$199,1),10,IF('исход данные ЭЭ'!I140=LARGE('исход данные ЭЭ'!I$133:I$199,2),8,IF('исход данные ЭЭ'!I140=LARGE('исход данные ЭЭ'!I$133:I$199,3),6,0)))</f>
        <v>0</v>
      </c>
      <c r="J145" s="34">
        <f>IF('исход данные ЭЭ'!J140="да",3,0)</f>
        <v>3</v>
      </c>
      <c r="K145" s="34">
        <f>IF('исход данные ЭЭ'!K140="нет",0,IF('исход данные ЭЭ'!K140="да",5))</f>
        <v>5</v>
      </c>
      <c r="L145" s="71" t="str">
        <f t="shared" si="8"/>
        <v>не участвует в конкурсе</v>
      </c>
      <c r="M145" s="107"/>
      <c r="N145" s="72">
        <f t="shared" si="9"/>
        <v>0</v>
      </c>
    </row>
    <row r="146" spans="1:14" x14ac:dyDescent="0.2">
      <c r="A146" s="18">
        <v>9</v>
      </c>
      <c r="B146" s="19" t="s">
        <v>159</v>
      </c>
      <c r="C146" s="19" t="s">
        <v>219</v>
      </c>
      <c r="D146" s="34"/>
      <c r="E146" s="34" t="s">
        <v>269</v>
      </c>
      <c r="F146" s="34">
        <f>IF(AND('исход данные ЭЭ'!F141&gt;=0,'исход данные ЭЭ'!F141&lt;5%),10,IF(AND('исход данные ЭЭ'!F141&gt;=5%,'исход данные ЭЭ'!F141&lt;10%),8,IF(AND('исход данные ЭЭ'!F141&gt;=10%,'исход данные ЭЭ'!F141&lt;15%),6,IF(AND('исход данные ЭЭ'!F141&gt;=15%,'исход данные ЭЭ'!F141&lt;20%),4,IF('исход данные ЭЭ'!F141&gt;=20%,0)))))</f>
        <v>10</v>
      </c>
      <c r="G146" s="34">
        <f>IF('исход данные ЭЭ'!G141="Нет",0,IF('исход данные ЭЭ'!G141="да",3,IF('исход данные ЭЭ'!G141="на стадии",2)))</f>
        <v>3</v>
      </c>
      <c r="H146" s="34">
        <f>IF('исход данные ЭЭ'!H141="да",2,0)</f>
        <v>0</v>
      </c>
      <c r="I146" s="34">
        <f>IF('исход данные ЭЭ'!I141=LARGE('исход данные ЭЭ'!I$133:I$199,1),10,IF('исход данные ЭЭ'!I141=LARGE('исход данные ЭЭ'!I$133:I$199,2),8,IF('исход данные ЭЭ'!I141=LARGE('исход данные ЭЭ'!I$133:I$199,3),6,0)))</f>
        <v>0</v>
      </c>
      <c r="J146" s="34">
        <f>IF('исход данные ЭЭ'!J141="да",3,0)</f>
        <v>3</v>
      </c>
      <c r="K146" s="34">
        <f>IF('исход данные ЭЭ'!K141="нет",0,IF('исход данные ЭЭ'!K141="да",5))</f>
        <v>0</v>
      </c>
      <c r="L146" s="71" t="str">
        <f t="shared" si="8"/>
        <v>не участвует в конкурсе</v>
      </c>
      <c r="M146" s="107"/>
      <c r="N146" s="72">
        <f t="shared" si="9"/>
        <v>0</v>
      </c>
    </row>
    <row r="147" spans="1:14" x14ac:dyDescent="0.2">
      <c r="A147" s="18">
        <v>10</v>
      </c>
      <c r="B147" s="19" t="s">
        <v>160</v>
      </c>
      <c r="C147" s="19" t="s">
        <v>219</v>
      </c>
      <c r="D147" s="34"/>
      <c r="E147" s="34">
        <v>3</v>
      </c>
      <c r="F147" s="34">
        <f>IF(AND('исход данные ЭЭ'!F142&gt;=0,'исход данные ЭЭ'!F142&lt;5%),10,IF(AND('исход данные ЭЭ'!F142&gt;=5%,'исход данные ЭЭ'!F142&lt;10%),8,IF(AND('исход данные ЭЭ'!F142&gt;=10%,'исход данные ЭЭ'!F142&lt;15%),6,IF(AND('исход данные ЭЭ'!F142&gt;=15%,'исход данные ЭЭ'!F142&lt;20%),4,IF('исход данные ЭЭ'!F142&gt;=20%,0)))))</f>
        <v>6</v>
      </c>
      <c r="G147" s="34">
        <f>IF('исход данные ЭЭ'!G142="Нет",0,IF('исход данные ЭЭ'!G142="да",3,IF('исход данные ЭЭ'!G142="на стадии",2)))</f>
        <v>0</v>
      </c>
      <c r="H147" s="34">
        <f>IF('исход данные ЭЭ'!H142="да",2,0)</f>
        <v>0</v>
      </c>
      <c r="I147" s="34">
        <f>IF('исход данные ЭЭ'!I142=LARGE('исход данные ЭЭ'!I$133:I$199,1),10,IF('исход данные ЭЭ'!I142=LARGE('исход данные ЭЭ'!I$133:I$199,2),8,IF('исход данные ЭЭ'!I142=LARGE('исход данные ЭЭ'!I$133:I$199,3),6,0)))</f>
        <v>0</v>
      </c>
      <c r="J147" s="34">
        <f>IF('исход данные ЭЭ'!J142="да",3,0)</f>
        <v>3</v>
      </c>
      <c r="K147" s="34">
        <f>IF('исход данные ЭЭ'!K142="нет",0,IF('исход данные ЭЭ'!K142="да",5))</f>
        <v>0</v>
      </c>
      <c r="L147" s="71">
        <f t="shared" si="8"/>
        <v>12</v>
      </c>
      <c r="M147" s="107"/>
      <c r="N147" s="72">
        <f t="shared" si="9"/>
        <v>24</v>
      </c>
    </row>
    <row r="148" spans="1:14" x14ac:dyDescent="0.2">
      <c r="A148" s="18">
        <v>11</v>
      </c>
      <c r="B148" s="19" t="s">
        <v>161</v>
      </c>
      <c r="C148" s="19" t="s">
        <v>219</v>
      </c>
      <c r="D148" s="34"/>
      <c r="E148" s="34">
        <v>10</v>
      </c>
      <c r="F148" s="34">
        <f>IF(AND('исход данные ЭЭ'!F143&gt;=0,'исход данные ЭЭ'!F143&lt;5%),10,IF(AND('исход данные ЭЭ'!F143&gt;=5%,'исход данные ЭЭ'!F143&lt;10%),8,IF(AND('исход данные ЭЭ'!F143&gt;=10%,'исход данные ЭЭ'!F143&lt;15%),6,IF(AND('исход данные ЭЭ'!F143&gt;=15%,'исход данные ЭЭ'!F143&lt;20%),4,IF('исход данные ЭЭ'!F143&gt;=20%,0)))))</f>
        <v>10</v>
      </c>
      <c r="G148" s="34">
        <f>IF('исход данные ЭЭ'!G143="Нет",0,IF('исход данные ЭЭ'!G143="да",3,IF('исход данные ЭЭ'!G143="на стадии",2)))</f>
        <v>0</v>
      </c>
      <c r="H148" s="34">
        <f>IF('исход данные ЭЭ'!H143="да",2,0)</f>
        <v>0</v>
      </c>
      <c r="I148" s="34">
        <f>IF('исход данные ЭЭ'!I143=LARGE('исход данные ЭЭ'!I$133:I$199,1),10,IF('исход данные ЭЭ'!I143=LARGE('исход данные ЭЭ'!I$133:I$199,2),8,IF('исход данные ЭЭ'!I143=LARGE('исход данные ЭЭ'!I$133:I$199,3),6,0)))</f>
        <v>0</v>
      </c>
      <c r="J148" s="34">
        <f>IF('исход данные ЭЭ'!J143="да",3,0)</f>
        <v>3</v>
      </c>
      <c r="K148" s="34">
        <f>IF('исход данные ЭЭ'!K143="нет",0,IF('исход данные ЭЭ'!K143="да",5))</f>
        <v>0</v>
      </c>
      <c r="L148" s="71">
        <f t="shared" si="8"/>
        <v>23</v>
      </c>
      <c r="M148" s="107"/>
      <c r="N148" s="72">
        <f t="shared" si="9"/>
        <v>6</v>
      </c>
    </row>
    <row r="149" spans="1:14" x14ac:dyDescent="0.2">
      <c r="A149" s="18">
        <v>12</v>
      </c>
      <c r="B149" s="19" t="s">
        <v>162</v>
      </c>
      <c r="C149" s="19" t="s">
        <v>219</v>
      </c>
      <c r="D149" s="34"/>
      <c r="E149" s="34" t="s">
        <v>269</v>
      </c>
      <c r="F149" s="34">
        <f>IF(AND('исход данные ЭЭ'!F144&gt;=0,'исход данные ЭЭ'!F144&lt;5%),10,IF(AND('исход данные ЭЭ'!F144&gt;=5%,'исход данные ЭЭ'!F144&lt;10%),8,IF(AND('исход данные ЭЭ'!F144&gt;=10%,'исход данные ЭЭ'!F144&lt;15%),6,IF(AND('исход данные ЭЭ'!F144&gt;=15%,'исход данные ЭЭ'!F144&lt;20%),4,IF('исход данные ЭЭ'!F144&gt;=20%,0)))))</f>
        <v>10</v>
      </c>
      <c r="G149" s="34">
        <f>IF('исход данные ЭЭ'!G144="Нет",0,IF('исход данные ЭЭ'!G144="да",3,IF('исход данные ЭЭ'!G144="на стадии",2)))</f>
        <v>0</v>
      </c>
      <c r="H149" s="34">
        <f>IF('исход данные ЭЭ'!H144="да",2,0)</f>
        <v>0</v>
      </c>
      <c r="I149" s="34">
        <f>IF('исход данные ЭЭ'!I144=LARGE('исход данные ЭЭ'!I$133:I$199,1),10,IF('исход данные ЭЭ'!I144=LARGE('исход данные ЭЭ'!I$133:I$199,2),8,IF('исход данные ЭЭ'!I144=LARGE('исход данные ЭЭ'!I$133:I$199,3),6,0)))</f>
        <v>0</v>
      </c>
      <c r="J149" s="34">
        <f>IF('исход данные ЭЭ'!J144="да",3,0)</f>
        <v>3</v>
      </c>
      <c r="K149" s="34">
        <f>IF('исход данные ЭЭ'!K144="нет",0,IF('исход данные ЭЭ'!K144="да",5))</f>
        <v>5</v>
      </c>
      <c r="L149" s="71" t="str">
        <f t="shared" si="8"/>
        <v>не участвует в конкурсе</v>
      </c>
      <c r="M149" s="107"/>
      <c r="N149" s="72">
        <f t="shared" si="9"/>
        <v>0</v>
      </c>
    </row>
    <row r="150" spans="1:14" x14ac:dyDescent="0.2">
      <c r="A150" s="18">
        <v>13</v>
      </c>
      <c r="B150" s="19" t="s">
        <v>163</v>
      </c>
      <c r="C150" s="19" t="s">
        <v>219</v>
      </c>
      <c r="D150" s="34"/>
      <c r="E150" s="34" t="s">
        <v>269</v>
      </c>
      <c r="F150" s="34">
        <f>IF(AND('исход данные ЭЭ'!F145&gt;=0,'исход данные ЭЭ'!F145&lt;5%),10,IF(AND('исход данные ЭЭ'!F145&gt;=5%,'исход данные ЭЭ'!F145&lt;10%),8,IF(AND('исход данные ЭЭ'!F145&gt;=10%,'исход данные ЭЭ'!F145&lt;15%),6,IF(AND('исход данные ЭЭ'!F145&gt;=15%,'исход данные ЭЭ'!F145&lt;20%),4,IF('исход данные ЭЭ'!F145&gt;=20%,0)))))</f>
        <v>10</v>
      </c>
      <c r="G150" s="34">
        <f>IF('исход данные ЭЭ'!G145="Нет",0,IF('исход данные ЭЭ'!G145="да",3,IF('исход данные ЭЭ'!G145="на стадии",2)))</f>
        <v>3</v>
      </c>
      <c r="H150" s="34">
        <f>IF('исход данные ЭЭ'!H145="да",2,0)</f>
        <v>0</v>
      </c>
      <c r="I150" s="34">
        <f>IF('исход данные ЭЭ'!I145=LARGE('исход данные ЭЭ'!I$133:I$199,1),10,IF('исход данные ЭЭ'!I145=LARGE('исход данные ЭЭ'!I$133:I$199,2),8,IF('исход данные ЭЭ'!I145=LARGE('исход данные ЭЭ'!I$133:I$199,3),6,0)))</f>
        <v>0</v>
      </c>
      <c r="J150" s="34">
        <f>IF('исход данные ЭЭ'!J145="да",3,0)</f>
        <v>3</v>
      </c>
      <c r="K150" s="34">
        <f>IF('исход данные ЭЭ'!K145="нет",0,IF('исход данные ЭЭ'!K145="да",5))</f>
        <v>0</v>
      </c>
      <c r="L150" s="71" t="str">
        <f t="shared" si="8"/>
        <v>не участвует в конкурсе</v>
      </c>
      <c r="M150" s="107"/>
      <c r="N150" s="72">
        <f t="shared" si="9"/>
        <v>0</v>
      </c>
    </row>
    <row r="151" spans="1:14" x14ac:dyDescent="0.2">
      <c r="A151" s="18">
        <v>14</v>
      </c>
      <c r="B151" s="19" t="s">
        <v>164</v>
      </c>
      <c r="C151" s="19" t="s">
        <v>219</v>
      </c>
      <c r="D151" s="34"/>
      <c r="E151" s="34" t="s">
        <v>269</v>
      </c>
      <c r="F151" s="34">
        <f>IF(AND('исход данные ЭЭ'!F146&gt;=0,'исход данные ЭЭ'!F146&lt;5%),10,IF(AND('исход данные ЭЭ'!F146&gt;=5%,'исход данные ЭЭ'!F146&lt;10%),8,IF(AND('исход данные ЭЭ'!F146&gt;=10%,'исход данные ЭЭ'!F146&lt;15%),6,IF(AND('исход данные ЭЭ'!F146&gt;=15%,'исход данные ЭЭ'!F146&lt;20%),4,IF('исход данные ЭЭ'!F146&gt;=20%,0)))))</f>
        <v>10</v>
      </c>
      <c r="G151" s="34">
        <f>IF('исход данные ЭЭ'!G146="Нет",0,IF('исход данные ЭЭ'!G146="да",3,IF('исход данные ЭЭ'!G146="на стадии",2)))</f>
        <v>3</v>
      </c>
      <c r="H151" s="34">
        <f>IF('исход данные ЭЭ'!H146="да",2,0)</f>
        <v>0</v>
      </c>
      <c r="I151" s="34">
        <f>IF('исход данные ЭЭ'!I146=LARGE('исход данные ЭЭ'!I$133:I$199,1),10,IF('исход данные ЭЭ'!I146=LARGE('исход данные ЭЭ'!I$133:I$199,2),8,IF('исход данные ЭЭ'!I146=LARGE('исход данные ЭЭ'!I$133:I$199,3),6,0)))</f>
        <v>0</v>
      </c>
      <c r="J151" s="34">
        <f>IF('исход данные ЭЭ'!J146="да",3,0)</f>
        <v>3</v>
      </c>
      <c r="K151" s="34">
        <f>IF('исход данные ЭЭ'!K146="нет",0,IF('исход данные ЭЭ'!K146="да",5))</f>
        <v>0</v>
      </c>
      <c r="L151" s="71" t="str">
        <f t="shared" si="8"/>
        <v>не участвует в конкурсе</v>
      </c>
      <c r="M151" s="107"/>
      <c r="N151" s="72">
        <f t="shared" si="9"/>
        <v>0</v>
      </c>
    </row>
    <row r="152" spans="1:14" x14ac:dyDescent="0.2">
      <c r="A152" s="18">
        <v>15</v>
      </c>
      <c r="B152" s="19" t="s">
        <v>165</v>
      </c>
      <c r="C152" s="19" t="s">
        <v>219</v>
      </c>
      <c r="D152" s="34"/>
      <c r="E152" s="34" t="s">
        <v>269</v>
      </c>
      <c r="F152" s="34">
        <f>IF(AND('исход данные ЭЭ'!F147&gt;=0,'исход данные ЭЭ'!F147&lt;5%),10,IF(AND('исход данные ЭЭ'!F147&gt;=5%,'исход данные ЭЭ'!F147&lt;10%),8,IF(AND('исход данные ЭЭ'!F147&gt;=10%,'исход данные ЭЭ'!F147&lt;15%),6,IF(AND('исход данные ЭЭ'!F147&gt;=15%,'исход данные ЭЭ'!F147&lt;20%),4,IF('исход данные ЭЭ'!F147&gt;=20%,0)))))</f>
        <v>10</v>
      </c>
      <c r="G152" s="34">
        <f>IF('исход данные ЭЭ'!G147="Нет",0,IF('исход данные ЭЭ'!G147="да",3,IF('исход данные ЭЭ'!G147="на стадии",2)))</f>
        <v>0</v>
      </c>
      <c r="H152" s="34">
        <f>IF('исход данные ЭЭ'!H147="да",2,0)</f>
        <v>0</v>
      </c>
      <c r="I152" s="34">
        <f>IF('исход данные ЭЭ'!I147=LARGE('исход данные ЭЭ'!I$133:I$199,1),10,IF('исход данные ЭЭ'!I147=LARGE('исход данные ЭЭ'!I$133:I$199,2),8,IF('исход данные ЭЭ'!I147=LARGE('исход данные ЭЭ'!I$133:I$199,3),6,0)))</f>
        <v>0</v>
      </c>
      <c r="J152" s="34">
        <f>IF('исход данные ЭЭ'!J147="да",3,0)</f>
        <v>3</v>
      </c>
      <c r="K152" s="34">
        <f>IF('исход данные ЭЭ'!K147="нет",0,IF('исход данные ЭЭ'!K147="да",5))</f>
        <v>5</v>
      </c>
      <c r="L152" s="71" t="str">
        <f t="shared" si="8"/>
        <v>не участвует в конкурсе</v>
      </c>
      <c r="M152" s="107"/>
      <c r="N152" s="72">
        <f t="shared" si="9"/>
        <v>0</v>
      </c>
    </row>
    <row r="153" spans="1:14" x14ac:dyDescent="0.2">
      <c r="A153" s="18">
        <v>16</v>
      </c>
      <c r="B153" s="19" t="s">
        <v>166</v>
      </c>
      <c r="C153" s="19" t="s">
        <v>219</v>
      </c>
      <c r="D153" s="34"/>
      <c r="E153" s="34" t="s">
        <v>269</v>
      </c>
      <c r="F153" s="34">
        <f>IF(AND('исход данные ЭЭ'!F148&gt;=0,'исход данные ЭЭ'!F148&lt;5%),10,IF(AND('исход данные ЭЭ'!F148&gt;=5%,'исход данные ЭЭ'!F148&lt;10%),8,IF(AND('исход данные ЭЭ'!F148&gt;=10%,'исход данные ЭЭ'!F148&lt;15%),6,IF(AND('исход данные ЭЭ'!F148&gt;=15%,'исход данные ЭЭ'!F148&lt;20%),4,IF('исход данные ЭЭ'!F148&gt;=20%,0)))))</f>
        <v>10</v>
      </c>
      <c r="G153" s="34">
        <f>IF('исход данные ЭЭ'!G148="Нет",0,IF('исход данные ЭЭ'!G148="да",3,IF('исход данные ЭЭ'!G148="на стадии",2)))</f>
        <v>0</v>
      </c>
      <c r="H153" s="34">
        <f>IF('исход данные ЭЭ'!H148="да",2,0)</f>
        <v>0</v>
      </c>
      <c r="I153" s="34">
        <f>IF('исход данные ЭЭ'!I148=LARGE('исход данные ЭЭ'!I$133:I$199,1),10,IF('исход данные ЭЭ'!I148=LARGE('исход данные ЭЭ'!I$133:I$199,2),8,IF('исход данные ЭЭ'!I148=LARGE('исход данные ЭЭ'!I$133:I$199,3),6,0)))</f>
        <v>0</v>
      </c>
      <c r="J153" s="34">
        <f>IF('исход данные ЭЭ'!J148="да",3,0)</f>
        <v>3</v>
      </c>
      <c r="K153" s="34">
        <f>IF('исход данные ЭЭ'!K148="нет",0,IF('исход данные ЭЭ'!K148="да",5))</f>
        <v>0</v>
      </c>
      <c r="L153" s="71" t="str">
        <f t="shared" si="8"/>
        <v>не участвует в конкурсе</v>
      </c>
      <c r="M153" s="107"/>
      <c r="N153" s="72">
        <f t="shared" si="9"/>
        <v>0</v>
      </c>
    </row>
    <row r="154" spans="1:14" x14ac:dyDescent="0.2">
      <c r="A154" s="18">
        <v>17</v>
      </c>
      <c r="B154" s="19" t="s">
        <v>167</v>
      </c>
      <c r="C154" s="19" t="s">
        <v>219</v>
      </c>
      <c r="D154" s="34"/>
      <c r="E154" s="34" t="s">
        <v>269</v>
      </c>
      <c r="F154" s="34">
        <f>IF(AND('исход данные ЭЭ'!F149&gt;=0,'исход данные ЭЭ'!F149&lt;5%),10,IF(AND('исход данные ЭЭ'!F149&gt;=5%,'исход данные ЭЭ'!F149&lt;10%),8,IF(AND('исход данные ЭЭ'!F149&gt;=10%,'исход данные ЭЭ'!F149&lt;15%),6,IF(AND('исход данные ЭЭ'!F149&gt;=15%,'исход данные ЭЭ'!F149&lt;20%),4,IF('исход данные ЭЭ'!F149&gt;=20%,0)))))</f>
        <v>10</v>
      </c>
      <c r="G154" s="34">
        <f>IF('исход данные ЭЭ'!G149="Нет",0,IF('исход данные ЭЭ'!G149="да",3,IF('исход данные ЭЭ'!G149="на стадии",2)))</f>
        <v>0</v>
      </c>
      <c r="H154" s="34">
        <f>IF('исход данные ЭЭ'!H149="да",2,0)</f>
        <v>0</v>
      </c>
      <c r="I154" s="34">
        <f>IF('исход данные ЭЭ'!I149=LARGE('исход данные ЭЭ'!I$133:I$199,1),10,IF('исход данные ЭЭ'!I149=LARGE('исход данные ЭЭ'!I$133:I$199,2),8,IF('исход данные ЭЭ'!I149=LARGE('исход данные ЭЭ'!I$133:I$199,3),6,0)))</f>
        <v>0</v>
      </c>
      <c r="J154" s="34">
        <f>IF('исход данные ЭЭ'!J149="да",3,0)</f>
        <v>3</v>
      </c>
      <c r="K154" s="34">
        <f>IF('исход данные ЭЭ'!K149="нет",0,IF('исход данные ЭЭ'!K149="да",5))</f>
        <v>5</v>
      </c>
      <c r="L154" s="71" t="str">
        <f t="shared" si="8"/>
        <v>не участвует в конкурсе</v>
      </c>
      <c r="M154" s="107"/>
      <c r="N154" s="72">
        <f t="shared" si="9"/>
        <v>0</v>
      </c>
    </row>
    <row r="155" spans="1:14" x14ac:dyDescent="0.2">
      <c r="A155" s="18">
        <v>18</v>
      </c>
      <c r="B155" s="19" t="s">
        <v>168</v>
      </c>
      <c r="C155" s="19" t="s">
        <v>219</v>
      </c>
      <c r="D155" s="34"/>
      <c r="E155" s="34" t="s">
        <v>269</v>
      </c>
      <c r="F155" s="34">
        <f>IF(AND('исход данные ЭЭ'!F150&gt;=0,'исход данные ЭЭ'!F150&lt;5%),10,IF(AND('исход данные ЭЭ'!F150&gt;=5%,'исход данные ЭЭ'!F150&lt;10%),8,IF(AND('исход данные ЭЭ'!F150&gt;=10%,'исход данные ЭЭ'!F150&lt;15%),6,IF(AND('исход данные ЭЭ'!F150&gt;=15%,'исход данные ЭЭ'!F150&lt;20%),4,IF('исход данные ЭЭ'!F150&gt;=20%,0)))))</f>
        <v>10</v>
      </c>
      <c r="G155" s="34">
        <f>IF('исход данные ЭЭ'!G150="Нет",0,IF('исход данные ЭЭ'!G150="да",3,IF('исход данные ЭЭ'!G150="на стадии",2)))</f>
        <v>0</v>
      </c>
      <c r="H155" s="34">
        <f>IF('исход данные ЭЭ'!H150="да",2,0)</f>
        <v>0</v>
      </c>
      <c r="I155" s="34">
        <f>IF('исход данные ЭЭ'!I150=LARGE('исход данные ЭЭ'!I$133:I$199,1),10,IF('исход данные ЭЭ'!I150=LARGE('исход данные ЭЭ'!I$133:I$199,2),8,IF('исход данные ЭЭ'!I150=LARGE('исход данные ЭЭ'!I$133:I$199,3),6,0)))</f>
        <v>0</v>
      </c>
      <c r="J155" s="34">
        <f>IF('исход данные ЭЭ'!J150="да",3,0)</f>
        <v>3</v>
      </c>
      <c r="K155" s="34">
        <f>IF('исход данные ЭЭ'!K150="нет",0,IF('исход данные ЭЭ'!K150="да",5))</f>
        <v>5</v>
      </c>
      <c r="L155" s="71" t="str">
        <f t="shared" si="8"/>
        <v>не участвует в конкурсе</v>
      </c>
      <c r="M155" s="107"/>
      <c r="N155" s="72">
        <f t="shared" si="9"/>
        <v>0</v>
      </c>
    </row>
    <row r="156" spans="1:14" x14ac:dyDescent="0.2">
      <c r="A156" s="18">
        <v>19</v>
      </c>
      <c r="B156" s="19" t="s">
        <v>169</v>
      </c>
      <c r="C156" s="19" t="s">
        <v>219</v>
      </c>
      <c r="D156" s="34"/>
      <c r="E156" s="34">
        <v>4</v>
      </c>
      <c r="F156" s="34">
        <f>IF(AND('исход данные ЭЭ'!F151&gt;=0,'исход данные ЭЭ'!F151&lt;5%),10,IF(AND('исход данные ЭЭ'!F151&gt;=5%,'исход данные ЭЭ'!F151&lt;10%),8,IF(AND('исход данные ЭЭ'!F151&gt;=10%,'исход данные ЭЭ'!F151&lt;15%),6,IF(AND('исход данные ЭЭ'!F151&gt;=15%,'исход данные ЭЭ'!F151&lt;20%),4,IF('исход данные ЭЭ'!F151&gt;=20%,0)))))</f>
        <v>10</v>
      </c>
      <c r="G156" s="34">
        <f>IF('исход данные ЭЭ'!G151="Нет",0,IF('исход данные ЭЭ'!G151="да",3,IF('исход данные ЭЭ'!G151="на стадии",2)))</f>
        <v>0</v>
      </c>
      <c r="H156" s="34">
        <f>IF('исход данные ЭЭ'!H151="да",2,0)</f>
        <v>0</v>
      </c>
      <c r="I156" s="34">
        <f>IF('исход данные ЭЭ'!I151=LARGE('исход данные ЭЭ'!I$133:I$199,1),10,IF('исход данные ЭЭ'!I151=LARGE('исход данные ЭЭ'!I$133:I$199,2),8,IF('исход данные ЭЭ'!I151=LARGE('исход данные ЭЭ'!I$133:I$199,3),6,0)))</f>
        <v>0</v>
      </c>
      <c r="J156" s="34">
        <f>IF('исход данные ЭЭ'!J151="да",3,0)</f>
        <v>3</v>
      </c>
      <c r="K156" s="34">
        <f>IF('исход данные ЭЭ'!K151="нет",0,IF('исход данные ЭЭ'!K151="да",5))</f>
        <v>5</v>
      </c>
      <c r="L156" s="71">
        <f t="shared" si="8"/>
        <v>22</v>
      </c>
      <c r="M156" s="107"/>
      <c r="N156" s="72">
        <f t="shared" si="9"/>
        <v>7</v>
      </c>
    </row>
    <row r="157" spans="1:14" x14ac:dyDescent="0.2">
      <c r="A157" s="18">
        <v>20</v>
      </c>
      <c r="B157" s="19" t="s">
        <v>170</v>
      </c>
      <c r="C157" s="19" t="s">
        <v>219</v>
      </c>
      <c r="D157" s="34"/>
      <c r="E157" s="34">
        <v>2</v>
      </c>
      <c r="F157" s="34">
        <f>IF(AND('исход данные ЭЭ'!F152&gt;=0,'исход данные ЭЭ'!F152&lt;5%),10,IF(AND('исход данные ЭЭ'!F152&gt;=5%,'исход данные ЭЭ'!F152&lt;10%),8,IF(AND('исход данные ЭЭ'!F152&gt;=10%,'исход данные ЭЭ'!F152&lt;15%),6,IF(AND('исход данные ЭЭ'!F152&gt;=15%,'исход данные ЭЭ'!F152&lt;20%),4,IF('исход данные ЭЭ'!F152&gt;=20%,0)))))</f>
        <v>10</v>
      </c>
      <c r="G157" s="34">
        <f>IF('исход данные ЭЭ'!G152="Нет",0,IF('исход данные ЭЭ'!G152="да",3,IF('исход данные ЭЭ'!G152="на стадии",2)))</f>
        <v>0</v>
      </c>
      <c r="H157" s="34">
        <f>IF('исход данные ЭЭ'!H152="да",2,0)</f>
        <v>0</v>
      </c>
      <c r="I157" s="34">
        <f>IF('исход данные ЭЭ'!I152=LARGE('исход данные ЭЭ'!I$133:I$199,1),10,IF('исход данные ЭЭ'!I152=LARGE('исход данные ЭЭ'!I$133:I$199,2),8,IF('исход данные ЭЭ'!I152=LARGE('исход данные ЭЭ'!I$133:I$199,3),6,0)))</f>
        <v>0</v>
      </c>
      <c r="J157" s="34">
        <f>IF('исход данные ЭЭ'!J152="да",3,0)</f>
        <v>3</v>
      </c>
      <c r="K157" s="34">
        <f>IF('исход данные ЭЭ'!K152="нет",0,IF('исход данные ЭЭ'!K152="да",5))</f>
        <v>5</v>
      </c>
      <c r="L157" s="71">
        <f t="shared" si="8"/>
        <v>20</v>
      </c>
      <c r="M157" s="107"/>
      <c r="N157" s="72">
        <f t="shared" si="9"/>
        <v>11</v>
      </c>
    </row>
    <row r="158" spans="1:14" x14ac:dyDescent="0.2">
      <c r="A158" s="18">
        <v>21</v>
      </c>
      <c r="B158" s="19" t="s">
        <v>171</v>
      </c>
      <c r="C158" s="19" t="s">
        <v>219</v>
      </c>
      <c r="D158" s="34"/>
      <c r="E158" s="34" t="s">
        <v>269</v>
      </c>
      <c r="F158" s="34">
        <f>IF(AND('исход данные ЭЭ'!F153&gt;=0,'исход данные ЭЭ'!F153&lt;5%),10,IF(AND('исход данные ЭЭ'!F153&gt;=5%,'исход данные ЭЭ'!F153&lt;10%),8,IF(AND('исход данные ЭЭ'!F153&gt;=10%,'исход данные ЭЭ'!F153&lt;15%),6,IF(AND('исход данные ЭЭ'!F153&gt;=15%,'исход данные ЭЭ'!F153&lt;20%),4,IF('исход данные ЭЭ'!F153&gt;=20%,0)))))</f>
        <v>10</v>
      </c>
      <c r="G158" s="34">
        <f>IF('исход данные ЭЭ'!G153="Нет",0,IF('исход данные ЭЭ'!G153="да",3,IF('исход данные ЭЭ'!G153="на стадии",2)))</f>
        <v>0</v>
      </c>
      <c r="H158" s="34">
        <f>IF('исход данные ЭЭ'!H153="да",2,0)</f>
        <v>0</v>
      </c>
      <c r="I158" s="34">
        <f>IF('исход данные ЭЭ'!I153=LARGE('исход данные ЭЭ'!I$133:I$199,1),10,IF('исход данные ЭЭ'!I153=LARGE('исход данные ЭЭ'!I$133:I$199,2),8,IF('исход данные ЭЭ'!I153=LARGE('исход данные ЭЭ'!I$133:I$199,3),6,0)))</f>
        <v>0</v>
      </c>
      <c r="J158" s="34">
        <f>IF('исход данные ЭЭ'!J153="да",3,0)</f>
        <v>3</v>
      </c>
      <c r="K158" s="34">
        <f>IF('исход данные ЭЭ'!K153="нет",0,IF('исход данные ЭЭ'!K153="да",5))</f>
        <v>5</v>
      </c>
      <c r="L158" s="71" t="str">
        <f t="shared" si="8"/>
        <v>не участвует в конкурсе</v>
      </c>
      <c r="M158" s="107"/>
      <c r="N158" s="72">
        <f t="shared" si="9"/>
        <v>0</v>
      </c>
    </row>
    <row r="159" spans="1:14" x14ac:dyDescent="0.2">
      <c r="A159" s="18">
        <v>22</v>
      </c>
      <c r="B159" s="19" t="s">
        <v>172</v>
      </c>
      <c r="C159" s="19" t="s">
        <v>219</v>
      </c>
      <c r="D159" s="34"/>
      <c r="E159" s="34">
        <v>9</v>
      </c>
      <c r="F159" s="34">
        <f>IF(AND('исход данные ЭЭ'!F154&gt;=0,'исход данные ЭЭ'!F154&lt;5%),10,IF(AND('исход данные ЭЭ'!F154&gt;=5%,'исход данные ЭЭ'!F154&lt;10%),8,IF(AND('исход данные ЭЭ'!F154&gt;=10%,'исход данные ЭЭ'!F154&lt;15%),6,IF(AND('исход данные ЭЭ'!F154&gt;=15%,'исход данные ЭЭ'!F154&lt;20%),4,IF('исход данные ЭЭ'!F154&gt;=20%,0)))))</f>
        <v>10</v>
      </c>
      <c r="G159" s="34">
        <f>IF('исход данные ЭЭ'!G154="Нет",0,IF('исход данные ЭЭ'!G154="да",3,IF('исход данные ЭЭ'!G154="на стадии",2)))</f>
        <v>0</v>
      </c>
      <c r="H159" s="34">
        <f>IF('исход данные ЭЭ'!H154="да",2,0)</f>
        <v>0</v>
      </c>
      <c r="I159" s="34">
        <f>IF('исход данные ЭЭ'!I154=LARGE('исход данные ЭЭ'!I$133:I$199,1),10,IF('исход данные ЭЭ'!I154=LARGE('исход данные ЭЭ'!I$133:I$199,2),8,IF('исход данные ЭЭ'!I154=LARGE('исход данные ЭЭ'!I$133:I$199,3),6,0)))</f>
        <v>0</v>
      </c>
      <c r="J159" s="34">
        <f>IF('исход данные ЭЭ'!J154="да",3,0)</f>
        <v>3</v>
      </c>
      <c r="K159" s="34">
        <f>IF('исход данные ЭЭ'!K154="нет",0,IF('исход данные ЭЭ'!K154="да",5))</f>
        <v>0</v>
      </c>
      <c r="L159" s="71">
        <f t="shared" si="8"/>
        <v>22</v>
      </c>
      <c r="M159" s="107"/>
      <c r="N159" s="72">
        <f t="shared" si="9"/>
        <v>7</v>
      </c>
    </row>
    <row r="160" spans="1:14" x14ac:dyDescent="0.2">
      <c r="A160" s="18">
        <v>23</v>
      </c>
      <c r="B160" s="19" t="s">
        <v>173</v>
      </c>
      <c r="C160" s="19" t="s">
        <v>219</v>
      </c>
      <c r="D160" s="34"/>
      <c r="E160" s="34">
        <v>2</v>
      </c>
      <c r="F160" s="34">
        <f>IF(AND('исход данные ЭЭ'!F155&gt;=0,'исход данные ЭЭ'!F155&lt;5%),10,IF(AND('исход данные ЭЭ'!F155&gt;=5%,'исход данные ЭЭ'!F155&lt;10%),8,IF(AND('исход данные ЭЭ'!F155&gt;=10%,'исход данные ЭЭ'!F155&lt;15%),6,IF(AND('исход данные ЭЭ'!F155&gt;=15%,'исход данные ЭЭ'!F155&lt;20%),4,IF('исход данные ЭЭ'!F155&gt;=20%,0)))))</f>
        <v>10</v>
      </c>
      <c r="G160" s="34">
        <f>IF('исход данные ЭЭ'!G155="Нет",0,IF('исход данные ЭЭ'!G155="да",3,IF('исход данные ЭЭ'!G155="на стадии",2)))</f>
        <v>0</v>
      </c>
      <c r="H160" s="34">
        <f>IF('исход данные ЭЭ'!H155="да",2,0)</f>
        <v>0</v>
      </c>
      <c r="I160" s="34">
        <f>IF('исход данные ЭЭ'!I155=LARGE('исход данные ЭЭ'!I$133:I$199,1),10,IF('исход данные ЭЭ'!I155=LARGE('исход данные ЭЭ'!I$133:I$199,2),8,IF('исход данные ЭЭ'!I155=LARGE('исход данные ЭЭ'!I$133:I$199,3),6,0)))</f>
        <v>0</v>
      </c>
      <c r="J160" s="34">
        <f>IF('исход данные ЭЭ'!J155="да",3,0)</f>
        <v>0</v>
      </c>
      <c r="K160" s="34">
        <f>IF('исход данные ЭЭ'!K155="нет",0,IF('исход данные ЭЭ'!K155="да",5))</f>
        <v>0</v>
      </c>
      <c r="L160" s="71">
        <f t="shared" si="8"/>
        <v>12</v>
      </c>
      <c r="M160" s="107"/>
      <c r="N160" s="72">
        <f t="shared" si="9"/>
        <v>24</v>
      </c>
    </row>
    <row r="161" spans="1:14" x14ac:dyDescent="0.2">
      <c r="A161" s="18">
        <v>24</v>
      </c>
      <c r="B161" s="19" t="s">
        <v>174</v>
      </c>
      <c r="C161" s="19" t="s">
        <v>219</v>
      </c>
      <c r="D161" s="34"/>
      <c r="E161" s="34">
        <v>9</v>
      </c>
      <c r="F161" s="34">
        <f>IF(AND('исход данные ЭЭ'!F156&gt;=0,'исход данные ЭЭ'!F156&lt;5%),10,IF(AND('исход данные ЭЭ'!F156&gt;=5%,'исход данные ЭЭ'!F156&lt;10%),8,IF(AND('исход данные ЭЭ'!F156&gt;=10%,'исход данные ЭЭ'!F156&lt;15%),6,IF(AND('исход данные ЭЭ'!F156&gt;=15%,'исход данные ЭЭ'!F156&lt;20%),4,IF('исход данные ЭЭ'!F156&gt;=20%,0)))))</f>
        <v>10</v>
      </c>
      <c r="G161" s="34">
        <f>IF('исход данные ЭЭ'!G156="Нет",0,IF('исход данные ЭЭ'!G156="да",3,IF('исход данные ЭЭ'!G156="на стадии",2)))</f>
        <v>0</v>
      </c>
      <c r="H161" s="34">
        <f>IF('исход данные ЭЭ'!H156="да",2,0)</f>
        <v>0</v>
      </c>
      <c r="I161" s="34">
        <f>IF('исход данные ЭЭ'!I156=LARGE('исход данные ЭЭ'!I$133:I$199,1),10,IF('исход данные ЭЭ'!I156=LARGE('исход данные ЭЭ'!I$133:I$199,2),8,IF('исход данные ЭЭ'!I156=LARGE('исход данные ЭЭ'!I$133:I$199,3),6,0)))</f>
        <v>0</v>
      </c>
      <c r="J161" s="34">
        <f>IF('исход данные ЭЭ'!J156="да",3,0)</f>
        <v>3</v>
      </c>
      <c r="K161" s="34">
        <f>IF('исход данные ЭЭ'!K156="нет",0,IF('исход данные ЭЭ'!K156="да",5))</f>
        <v>0</v>
      </c>
      <c r="L161" s="71">
        <f t="shared" si="8"/>
        <v>22</v>
      </c>
      <c r="M161" s="107"/>
      <c r="N161" s="72">
        <f t="shared" si="9"/>
        <v>7</v>
      </c>
    </row>
    <row r="162" spans="1:14" x14ac:dyDescent="0.2">
      <c r="A162" s="18">
        <v>25</v>
      </c>
      <c r="B162" s="19" t="s">
        <v>175</v>
      </c>
      <c r="C162" s="19" t="s">
        <v>219</v>
      </c>
      <c r="D162" s="34"/>
      <c r="E162" s="34" t="s">
        <v>269</v>
      </c>
      <c r="F162" s="34">
        <f>IF(AND('исход данные ЭЭ'!F157&gt;=0,'исход данные ЭЭ'!F157&lt;5%),10,IF(AND('исход данные ЭЭ'!F157&gt;=5%,'исход данные ЭЭ'!F157&lt;10%),8,IF(AND('исход данные ЭЭ'!F157&gt;=10%,'исход данные ЭЭ'!F157&lt;15%),6,IF(AND('исход данные ЭЭ'!F157&gt;=15%,'исход данные ЭЭ'!F157&lt;20%),4,IF('исход данные ЭЭ'!F157&gt;=20%,0)))))</f>
        <v>10</v>
      </c>
      <c r="G162" s="34">
        <f>IF('исход данные ЭЭ'!G157="Нет",0,IF('исход данные ЭЭ'!G157="да",3,IF('исход данные ЭЭ'!G157="на стадии",2)))</f>
        <v>0</v>
      </c>
      <c r="H162" s="34">
        <f>IF('исход данные ЭЭ'!H157="да",2,0)</f>
        <v>0</v>
      </c>
      <c r="I162" s="34">
        <f>IF('исход данные ЭЭ'!I157=LARGE('исход данные ЭЭ'!I$133:I$199,1),10,IF('исход данные ЭЭ'!I157=LARGE('исход данные ЭЭ'!I$133:I$199,2),8,IF('исход данные ЭЭ'!I157=LARGE('исход данные ЭЭ'!I$133:I$199,3),6,0)))</f>
        <v>0</v>
      </c>
      <c r="J162" s="34">
        <f>IF('исход данные ЭЭ'!J157="да",3,0)</f>
        <v>0</v>
      </c>
      <c r="K162" s="34">
        <f>IF('исход данные ЭЭ'!K157="нет",0,IF('исход данные ЭЭ'!K157="да",5))</f>
        <v>0</v>
      </c>
      <c r="L162" s="71" t="str">
        <f t="shared" si="8"/>
        <v>не участвует в конкурсе</v>
      </c>
      <c r="M162" s="107"/>
      <c r="N162" s="72">
        <f t="shared" si="9"/>
        <v>0</v>
      </c>
    </row>
    <row r="163" spans="1:14" x14ac:dyDescent="0.2">
      <c r="A163" s="18">
        <v>26</v>
      </c>
      <c r="B163" s="19" t="s">
        <v>176</v>
      </c>
      <c r="C163" s="19" t="s">
        <v>219</v>
      </c>
      <c r="D163" s="34"/>
      <c r="E163" s="34">
        <v>7</v>
      </c>
      <c r="F163" s="34">
        <f>IF(AND('исход данные ЭЭ'!F158&gt;=0,'исход данные ЭЭ'!F158&lt;5%),10,IF(AND('исход данные ЭЭ'!F158&gt;=5%,'исход данные ЭЭ'!F158&lt;10%),8,IF(AND('исход данные ЭЭ'!F158&gt;=10%,'исход данные ЭЭ'!F158&lt;15%),6,IF(AND('исход данные ЭЭ'!F158&gt;=15%,'исход данные ЭЭ'!F158&lt;20%),4,IF('исход данные ЭЭ'!F158&gt;=20%,0)))))</f>
        <v>10</v>
      </c>
      <c r="G163" s="34">
        <f>IF('исход данные ЭЭ'!G158="Нет",0,IF('исход данные ЭЭ'!G158="да",3,IF('исход данные ЭЭ'!G158="на стадии",2)))</f>
        <v>0</v>
      </c>
      <c r="H163" s="34">
        <f>IF('исход данные ЭЭ'!H158="да",2,0)</f>
        <v>0</v>
      </c>
      <c r="I163" s="34">
        <f>IF('исход данные ЭЭ'!I158=LARGE('исход данные ЭЭ'!I$133:I$199,1),10,IF('исход данные ЭЭ'!I158=LARGE('исход данные ЭЭ'!I$133:I$199,2),8,IF('исход данные ЭЭ'!I158=LARGE('исход данные ЭЭ'!I$133:I$199,3),6,0)))</f>
        <v>0</v>
      </c>
      <c r="J163" s="34">
        <f>IF('исход данные ЭЭ'!J158="да",3,0)</f>
        <v>3</v>
      </c>
      <c r="K163" s="34">
        <f>IF('исход данные ЭЭ'!K158="нет",0,IF('исход данные ЭЭ'!K158="да",5))</f>
        <v>0</v>
      </c>
      <c r="L163" s="71">
        <f t="shared" si="8"/>
        <v>20</v>
      </c>
      <c r="M163" s="107"/>
      <c r="N163" s="72">
        <f t="shared" si="9"/>
        <v>11</v>
      </c>
    </row>
    <row r="164" spans="1:14" x14ac:dyDescent="0.2">
      <c r="A164" s="18">
        <v>27</v>
      </c>
      <c r="B164" s="19" t="s">
        <v>177</v>
      </c>
      <c r="C164" s="19" t="s">
        <v>219</v>
      </c>
      <c r="D164" s="34"/>
      <c r="E164" s="34" t="s">
        <v>269</v>
      </c>
      <c r="F164" s="34">
        <f>IF(AND('исход данные ЭЭ'!F159&gt;=0,'исход данные ЭЭ'!F159&lt;5%),10,IF(AND('исход данные ЭЭ'!F159&gt;=5%,'исход данные ЭЭ'!F159&lt;10%),8,IF(AND('исход данные ЭЭ'!F159&gt;=10%,'исход данные ЭЭ'!F159&lt;15%),6,IF(AND('исход данные ЭЭ'!F159&gt;=15%,'исход данные ЭЭ'!F159&lt;20%),4,IF('исход данные ЭЭ'!F159&gt;=20%,0)))))</f>
        <v>10</v>
      </c>
      <c r="G164" s="34">
        <f>IF('исход данные ЭЭ'!G159="Нет",0,IF('исход данные ЭЭ'!G159="да",3,IF('исход данные ЭЭ'!G159="на стадии",2)))</f>
        <v>0</v>
      </c>
      <c r="H164" s="34">
        <f>IF('исход данные ЭЭ'!H159="да",2,0)</f>
        <v>0</v>
      </c>
      <c r="I164" s="34">
        <f>IF('исход данные ЭЭ'!I159=LARGE('исход данные ЭЭ'!I$133:I$199,1),10,IF('исход данные ЭЭ'!I159=LARGE('исход данные ЭЭ'!I$133:I$199,2),8,IF('исход данные ЭЭ'!I159=LARGE('исход данные ЭЭ'!I$133:I$199,3),6,0)))</f>
        <v>0</v>
      </c>
      <c r="J164" s="34">
        <f>IF('исход данные ЭЭ'!J159="да",3,0)</f>
        <v>0</v>
      </c>
      <c r="K164" s="34">
        <f>IF('исход данные ЭЭ'!K159="нет",0,IF('исход данные ЭЭ'!K159="да",5))</f>
        <v>0</v>
      </c>
      <c r="L164" s="71" t="str">
        <f t="shared" si="8"/>
        <v>не участвует в конкурсе</v>
      </c>
      <c r="M164" s="107"/>
      <c r="N164" s="72">
        <f t="shared" si="9"/>
        <v>0</v>
      </c>
    </row>
    <row r="165" spans="1:14" x14ac:dyDescent="0.2">
      <c r="A165" s="18">
        <v>28</v>
      </c>
      <c r="B165" s="19" t="s">
        <v>178</v>
      </c>
      <c r="C165" s="19" t="s">
        <v>219</v>
      </c>
      <c r="D165" s="34"/>
      <c r="E165" s="34">
        <v>10</v>
      </c>
      <c r="F165" s="34">
        <f>IF(AND('исход данные ЭЭ'!F160&gt;=0,'исход данные ЭЭ'!F160&lt;5%),10,IF(AND('исход данные ЭЭ'!F160&gt;=5%,'исход данные ЭЭ'!F160&lt;10%),8,IF(AND('исход данные ЭЭ'!F160&gt;=10%,'исход данные ЭЭ'!F160&lt;15%),6,IF(AND('исход данные ЭЭ'!F160&gt;=15%,'исход данные ЭЭ'!F160&lt;20%),4,IF('исход данные ЭЭ'!F160&gt;=20%,0)))))</f>
        <v>10</v>
      </c>
      <c r="G165" s="34">
        <f>IF('исход данные ЭЭ'!G160="Нет",0,IF('исход данные ЭЭ'!G160="да",3,IF('исход данные ЭЭ'!G160="на стадии",2)))</f>
        <v>0</v>
      </c>
      <c r="H165" s="34">
        <f>IF('исход данные ЭЭ'!H160="да",2,0)</f>
        <v>0</v>
      </c>
      <c r="I165" s="34">
        <f>IF('исход данные ЭЭ'!I160=LARGE('исход данные ЭЭ'!I$133:I$199,1),10,IF('исход данные ЭЭ'!I160=LARGE('исход данные ЭЭ'!I$133:I$199,2),8,IF('исход данные ЭЭ'!I160=LARGE('исход данные ЭЭ'!I$133:I$199,3),6,0)))</f>
        <v>0</v>
      </c>
      <c r="J165" s="34">
        <f>IF('исход данные ЭЭ'!J160="да",3,0)</f>
        <v>0</v>
      </c>
      <c r="K165" s="34">
        <f>IF('исход данные ЭЭ'!K160="нет",0,IF('исход данные ЭЭ'!K160="да",5))</f>
        <v>0</v>
      </c>
      <c r="L165" s="71">
        <f t="shared" si="8"/>
        <v>20</v>
      </c>
      <c r="M165" s="107"/>
      <c r="N165" s="72">
        <f t="shared" si="9"/>
        <v>11</v>
      </c>
    </row>
    <row r="166" spans="1:14" x14ac:dyDescent="0.2">
      <c r="A166" s="18">
        <v>29</v>
      </c>
      <c r="B166" s="19" t="s">
        <v>179</v>
      </c>
      <c r="C166" s="19" t="s">
        <v>219</v>
      </c>
      <c r="D166" s="34"/>
      <c r="E166" s="34" t="s">
        <v>269</v>
      </c>
      <c r="F166" s="34">
        <f>IF(AND('исход данные ЭЭ'!F161&gt;=0,'исход данные ЭЭ'!F161&lt;5%),10,IF(AND('исход данные ЭЭ'!F161&gt;=5%,'исход данные ЭЭ'!F161&lt;10%),8,IF(AND('исход данные ЭЭ'!F161&gt;=10%,'исход данные ЭЭ'!F161&lt;15%),6,IF(AND('исход данные ЭЭ'!F161&gt;=15%,'исход данные ЭЭ'!F161&lt;20%),4,IF('исход данные ЭЭ'!F161&gt;=20%,0)))))</f>
        <v>10</v>
      </c>
      <c r="G166" s="34">
        <f>IF('исход данные ЭЭ'!G161="Нет",0,IF('исход данные ЭЭ'!G161="да",3,IF('исход данные ЭЭ'!G161="на стадии",2)))</f>
        <v>0</v>
      </c>
      <c r="H166" s="34">
        <f>IF('исход данные ЭЭ'!H161="да",2,0)</f>
        <v>0</v>
      </c>
      <c r="I166" s="34">
        <f>IF('исход данные ЭЭ'!I161=LARGE('исход данные ЭЭ'!I$133:I$199,1),10,IF('исход данные ЭЭ'!I161=LARGE('исход данные ЭЭ'!I$133:I$199,2),8,IF('исход данные ЭЭ'!I161=LARGE('исход данные ЭЭ'!I$133:I$199,3),6,0)))</f>
        <v>0</v>
      </c>
      <c r="J166" s="34">
        <f>IF('исход данные ЭЭ'!J161="да",3,0)</f>
        <v>3</v>
      </c>
      <c r="K166" s="34">
        <f>IF('исход данные ЭЭ'!K161="нет",0,IF('исход данные ЭЭ'!K161="да",5))</f>
        <v>5</v>
      </c>
      <c r="L166" s="71" t="str">
        <f t="shared" si="8"/>
        <v>не участвует в конкурсе</v>
      </c>
      <c r="M166" s="107"/>
      <c r="N166" s="72">
        <f t="shared" si="9"/>
        <v>0</v>
      </c>
    </row>
    <row r="167" spans="1:14" x14ac:dyDescent="0.2">
      <c r="A167" s="18">
        <v>30</v>
      </c>
      <c r="B167" s="19" t="s">
        <v>180</v>
      </c>
      <c r="C167" s="19" t="s">
        <v>219</v>
      </c>
      <c r="D167" s="34"/>
      <c r="E167" s="34" t="s">
        <v>269</v>
      </c>
      <c r="F167" s="34">
        <f>IF(AND('исход данные ЭЭ'!F162&gt;=0,'исход данные ЭЭ'!F162&lt;5%),10,IF(AND('исход данные ЭЭ'!F162&gt;=5%,'исход данные ЭЭ'!F162&lt;10%),8,IF(AND('исход данные ЭЭ'!F162&gt;=10%,'исход данные ЭЭ'!F162&lt;15%),6,IF(AND('исход данные ЭЭ'!F162&gt;=15%,'исход данные ЭЭ'!F162&lt;20%),4,IF('исход данные ЭЭ'!F162&gt;=20%,0)))))</f>
        <v>10</v>
      </c>
      <c r="G167" s="34">
        <f>IF('исход данные ЭЭ'!G162="Нет",0,IF('исход данные ЭЭ'!G162="да",3,IF('исход данные ЭЭ'!G162="на стадии",2)))</f>
        <v>0</v>
      </c>
      <c r="H167" s="34">
        <f>IF('исход данные ЭЭ'!H162="да",2,0)</f>
        <v>0</v>
      </c>
      <c r="I167" s="34">
        <f>IF('исход данные ЭЭ'!I162=LARGE('исход данные ЭЭ'!I$133:I$199,1),10,IF('исход данные ЭЭ'!I162=LARGE('исход данные ЭЭ'!I$133:I$199,2),8,IF('исход данные ЭЭ'!I162=LARGE('исход данные ЭЭ'!I$133:I$199,3),6,0)))</f>
        <v>0</v>
      </c>
      <c r="J167" s="34">
        <f>IF('исход данные ЭЭ'!J162="да",3,0)</f>
        <v>0</v>
      </c>
      <c r="K167" s="34">
        <f>IF('исход данные ЭЭ'!K162="нет",0,IF('исход данные ЭЭ'!K162="да",5))</f>
        <v>0</v>
      </c>
      <c r="L167" s="71" t="str">
        <f t="shared" si="8"/>
        <v>не участвует в конкурсе</v>
      </c>
      <c r="M167" s="107"/>
      <c r="N167" s="72">
        <f t="shared" si="9"/>
        <v>0</v>
      </c>
    </row>
    <row r="168" spans="1:14" x14ac:dyDescent="0.2">
      <c r="A168" s="18">
        <v>31</v>
      </c>
      <c r="B168" s="19" t="s">
        <v>181</v>
      </c>
      <c r="C168" s="19" t="s">
        <v>219</v>
      </c>
      <c r="D168" s="34"/>
      <c r="E168" s="34">
        <v>10</v>
      </c>
      <c r="F168" s="34">
        <f>IF(AND('исход данные ЭЭ'!F163&gt;=0,'исход данные ЭЭ'!F163&lt;5%),10,IF(AND('исход данные ЭЭ'!F163&gt;=5%,'исход данные ЭЭ'!F163&lt;10%),8,IF(AND('исход данные ЭЭ'!F163&gt;=10%,'исход данные ЭЭ'!F163&lt;15%),6,IF(AND('исход данные ЭЭ'!F163&gt;=15%,'исход данные ЭЭ'!F163&lt;20%),4,IF('исход данные ЭЭ'!F163&gt;=20%,0)))))</f>
        <v>10</v>
      </c>
      <c r="G168" s="34">
        <f>IF('исход данные ЭЭ'!G163="Нет",0,IF('исход данные ЭЭ'!G163="да",3,IF('исход данные ЭЭ'!G163="на стадии",2)))</f>
        <v>0</v>
      </c>
      <c r="H168" s="34">
        <f>IF('исход данные ЭЭ'!H163="да",2,0)</f>
        <v>0</v>
      </c>
      <c r="I168" s="34">
        <f>IF('исход данные ЭЭ'!I163=LARGE('исход данные ЭЭ'!I$133:I$199,1),10,IF('исход данные ЭЭ'!I163=LARGE('исход данные ЭЭ'!I$133:I$199,2),8,IF('исход данные ЭЭ'!I163=LARGE('исход данные ЭЭ'!I$133:I$199,3),6,0)))</f>
        <v>0</v>
      </c>
      <c r="J168" s="34">
        <f>IF('исход данные ЭЭ'!J163="да",3,0)</f>
        <v>0</v>
      </c>
      <c r="K168" s="34">
        <f>IF('исход данные ЭЭ'!K163="нет",0,IF('исход данные ЭЭ'!K163="да",5))</f>
        <v>0</v>
      </c>
      <c r="L168" s="71">
        <f t="shared" si="8"/>
        <v>20</v>
      </c>
      <c r="M168" s="107"/>
      <c r="N168" s="72">
        <f t="shared" si="9"/>
        <v>11</v>
      </c>
    </row>
    <row r="169" spans="1:14" x14ac:dyDescent="0.2">
      <c r="A169" s="18">
        <v>32</v>
      </c>
      <c r="B169" s="19" t="s">
        <v>182</v>
      </c>
      <c r="C169" s="19" t="s">
        <v>219</v>
      </c>
      <c r="D169" s="34"/>
      <c r="E169" s="34" t="s">
        <v>269</v>
      </c>
      <c r="F169" s="34">
        <f>IF(AND('исход данные ЭЭ'!F164&gt;=0,'исход данные ЭЭ'!F164&lt;5%),10,IF(AND('исход данные ЭЭ'!F164&gt;=5%,'исход данные ЭЭ'!F164&lt;10%),8,IF(AND('исход данные ЭЭ'!F164&gt;=10%,'исход данные ЭЭ'!F164&lt;15%),6,IF(AND('исход данные ЭЭ'!F164&gt;=15%,'исход данные ЭЭ'!F164&lt;20%),4,IF('исход данные ЭЭ'!F164&gt;=20%,0)))))</f>
        <v>10</v>
      </c>
      <c r="G169" s="34">
        <f>IF('исход данные ЭЭ'!G164="Нет",0,IF('исход данные ЭЭ'!G164="да",3,IF('исход данные ЭЭ'!G164="на стадии",2)))</f>
        <v>0</v>
      </c>
      <c r="H169" s="34">
        <f>IF('исход данные ЭЭ'!H164="да",2,0)</f>
        <v>0</v>
      </c>
      <c r="I169" s="34">
        <f>IF('исход данные ЭЭ'!I164=LARGE('исход данные ЭЭ'!I$133:I$199,1),10,IF('исход данные ЭЭ'!I164=LARGE('исход данные ЭЭ'!I$133:I$199,2),8,IF('исход данные ЭЭ'!I164=LARGE('исход данные ЭЭ'!I$133:I$199,3),6,0)))</f>
        <v>0</v>
      </c>
      <c r="J169" s="34">
        <f>IF('исход данные ЭЭ'!J164="да",3,0)</f>
        <v>0</v>
      </c>
      <c r="K169" s="34">
        <f>IF('исход данные ЭЭ'!K164="нет",0,IF('исход данные ЭЭ'!K164="да",5))</f>
        <v>0</v>
      </c>
      <c r="L169" s="71" t="str">
        <f t="shared" si="8"/>
        <v>не участвует в конкурсе</v>
      </c>
      <c r="M169" s="107"/>
      <c r="N169" s="72">
        <f t="shared" si="9"/>
        <v>0</v>
      </c>
    </row>
    <row r="170" spans="1:14" x14ac:dyDescent="0.2">
      <c r="A170" s="18">
        <v>33</v>
      </c>
      <c r="B170" s="19" t="s">
        <v>183</v>
      </c>
      <c r="C170" s="19" t="s">
        <v>219</v>
      </c>
      <c r="D170" s="34"/>
      <c r="E170" s="34">
        <v>10</v>
      </c>
      <c r="F170" s="34">
        <f>IF(AND('исход данные ЭЭ'!F165&gt;=0,'исход данные ЭЭ'!F165&lt;5%),10,IF(AND('исход данные ЭЭ'!F165&gt;=5%,'исход данные ЭЭ'!F165&lt;10%),8,IF(AND('исход данные ЭЭ'!F165&gt;=10%,'исход данные ЭЭ'!F165&lt;15%),6,IF(AND('исход данные ЭЭ'!F165&gt;=15%,'исход данные ЭЭ'!F165&lt;20%),4,IF('исход данные ЭЭ'!F165&gt;=20%,0)))))</f>
        <v>10</v>
      </c>
      <c r="G170" s="34">
        <f>IF('исход данные ЭЭ'!G165="Нет",0,IF('исход данные ЭЭ'!G165="да",3,IF('исход данные ЭЭ'!G165="на стадии",2)))</f>
        <v>0</v>
      </c>
      <c r="H170" s="34">
        <f>IF('исход данные ЭЭ'!H165="да",2,0)</f>
        <v>0</v>
      </c>
      <c r="I170" s="34">
        <f>IF('исход данные ЭЭ'!I165=LARGE('исход данные ЭЭ'!I$133:I$199,1),10,IF('исход данные ЭЭ'!I165=LARGE('исход данные ЭЭ'!I$133:I$199,2),8,IF('исход данные ЭЭ'!I165=LARGE('исход данные ЭЭ'!I$133:I$199,3),6,0)))</f>
        <v>0</v>
      </c>
      <c r="J170" s="34">
        <f>IF('исход данные ЭЭ'!J165="да",3,0)</f>
        <v>0</v>
      </c>
      <c r="K170" s="34">
        <f>IF('исход данные ЭЭ'!K165="нет",0,IF('исход данные ЭЭ'!K165="да",5))</f>
        <v>0</v>
      </c>
      <c r="L170" s="71">
        <f t="shared" si="8"/>
        <v>20</v>
      </c>
      <c r="M170" s="107"/>
      <c r="N170" s="72">
        <f t="shared" si="9"/>
        <v>11</v>
      </c>
    </row>
    <row r="171" spans="1:14" x14ac:dyDescent="0.2">
      <c r="A171" s="18">
        <v>34</v>
      </c>
      <c r="B171" s="19" t="s">
        <v>184</v>
      </c>
      <c r="C171" s="19" t="s">
        <v>219</v>
      </c>
      <c r="D171" s="34"/>
      <c r="E171" s="34" t="s">
        <v>269</v>
      </c>
      <c r="F171" s="34">
        <f>IF(AND('исход данные ЭЭ'!F166&gt;=0,'исход данные ЭЭ'!F166&lt;5%),10,IF(AND('исход данные ЭЭ'!F166&gt;=5%,'исход данные ЭЭ'!F166&lt;10%),8,IF(AND('исход данные ЭЭ'!F166&gt;=10%,'исход данные ЭЭ'!F166&lt;15%),6,IF(AND('исход данные ЭЭ'!F166&gt;=15%,'исход данные ЭЭ'!F166&lt;20%),4,IF('исход данные ЭЭ'!F166&gt;=20%,0)))))</f>
        <v>10</v>
      </c>
      <c r="G171" s="34">
        <f>IF('исход данные ЭЭ'!G166="Нет",0,IF('исход данные ЭЭ'!G166="да",3,IF('исход данные ЭЭ'!G166="на стадии",2)))</f>
        <v>0</v>
      </c>
      <c r="H171" s="34">
        <f>IF('исход данные ЭЭ'!H166="да",2,0)</f>
        <v>0</v>
      </c>
      <c r="I171" s="34">
        <f>IF('исход данные ЭЭ'!I166=LARGE('исход данные ЭЭ'!I$133:I$199,1),10,IF('исход данные ЭЭ'!I166=LARGE('исход данные ЭЭ'!I$133:I$199,2),8,IF('исход данные ЭЭ'!I166=LARGE('исход данные ЭЭ'!I$133:I$199,3),6,0)))</f>
        <v>0</v>
      </c>
      <c r="J171" s="34">
        <f>IF('исход данные ЭЭ'!J166="да",3,0)</f>
        <v>0</v>
      </c>
      <c r="K171" s="34">
        <f>IF('исход данные ЭЭ'!K166="нет",0,IF('исход данные ЭЭ'!K166="да",5))</f>
        <v>0</v>
      </c>
      <c r="L171" s="71" t="str">
        <f t="shared" si="8"/>
        <v>не участвует в конкурсе</v>
      </c>
      <c r="M171" s="107"/>
      <c r="N171" s="72">
        <f t="shared" si="9"/>
        <v>0</v>
      </c>
    </row>
    <row r="172" spans="1:14" x14ac:dyDescent="0.2">
      <c r="A172" s="18">
        <v>35</v>
      </c>
      <c r="B172" s="19" t="s">
        <v>185</v>
      </c>
      <c r="C172" s="19" t="s">
        <v>219</v>
      </c>
      <c r="D172" s="34"/>
      <c r="E172" s="34" t="s">
        <v>269</v>
      </c>
      <c r="F172" s="34">
        <f>IF(AND('исход данные ЭЭ'!F167&gt;=0,'исход данные ЭЭ'!F167&lt;5%),10,IF(AND('исход данные ЭЭ'!F167&gt;=5%,'исход данные ЭЭ'!F167&lt;10%),8,IF(AND('исход данные ЭЭ'!F167&gt;=10%,'исход данные ЭЭ'!F167&lt;15%),6,IF(AND('исход данные ЭЭ'!F167&gt;=15%,'исход данные ЭЭ'!F167&lt;20%),4,IF('исход данные ЭЭ'!F167&gt;=20%,0)))))</f>
        <v>10</v>
      </c>
      <c r="G172" s="34">
        <f>IF('исход данные ЭЭ'!G167="Нет",0,IF('исход данные ЭЭ'!G167="да",3,IF('исход данные ЭЭ'!G167="на стадии",2)))</f>
        <v>0</v>
      </c>
      <c r="H172" s="34">
        <f>IF('исход данные ЭЭ'!H167="да",2,0)</f>
        <v>0</v>
      </c>
      <c r="I172" s="34">
        <f>IF('исход данные ЭЭ'!I167=LARGE('исход данные ЭЭ'!I$133:I$199,1),10,IF('исход данные ЭЭ'!I167=LARGE('исход данные ЭЭ'!I$133:I$199,2),8,IF('исход данные ЭЭ'!I167=LARGE('исход данные ЭЭ'!I$133:I$199,3),6,0)))</f>
        <v>0</v>
      </c>
      <c r="J172" s="34">
        <f>IF('исход данные ЭЭ'!J167="да",3,0)</f>
        <v>0</v>
      </c>
      <c r="K172" s="34">
        <f>IF('исход данные ЭЭ'!K167="нет",0,IF('исход данные ЭЭ'!K167="да",5))</f>
        <v>0</v>
      </c>
      <c r="L172" s="71" t="str">
        <f t="shared" si="8"/>
        <v>не участвует в конкурсе</v>
      </c>
      <c r="M172" s="107"/>
      <c r="N172" s="72">
        <f t="shared" si="9"/>
        <v>0</v>
      </c>
    </row>
    <row r="173" spans="1:14" x14ac:dyDescent="0.2">
      <c r="A173" s="18">
        <v>36</v>
      </c>
      <c r="B173" s="19" t="s">
        <v>186</v>
      </c>
      <c r="C173" s="19" t="s">
        <v>219</v>
      </c>
      <c r="D173" s="34"/>
      <c r="E173" s="34">
        <v>3</v>
      </c>
      <c r="F173" s="34">
        <f>IF(AND('исход данные ЭЭ'!F168&gt;=0,'исход данные ЭЭ'!F168&lt;5%),10,IF(AND('исход данные ЭЭ'!F168&gt;=5%,'исход данные ЭЭ'!F168&lt;10%),8,IF(AND('исход данные ЭЭ'!F168&gt;=10%,'исход данные ЭЭ'!F168&lt;15%),6,IF(AND('исход данные ЭЭ'!F168&gt;=15%,'исход данные ЭЭ'!F168&lt;20%),4,IF('исход данные ЭЭ'!F168&gt;=20%,0)))))</f>
        <v>10</v>
      </c>
      <c r="G173" s="34">
        <f>IF('исход данные ЭЭ'!G168="Нет",0,IF('исход данные ЭЭ'!G168="да",3,IF('исход данные ЭЭ'!G168="на стадии",2)))</f>
        <v>0</v>
      </c>
      <c r="H173" s="34">
        <f>IF('исход данные ЭЭ'!H168="да",2,0)</f>
        <v>0</v>
      </c>
      <c r="I173" s="34">
        <f>IF('исход данные ЭЭ'!I168=LARGE('исход данные ЭЭ'!I$133:I$199,1),10,IF('исход данные ЭЭ'!I168=LARGE('исход данные ЭЭ'!I$133:I$199,2),8,IF('исход данные ЭЭ'!I168=LARGE('исход данные ЭЭ'!I$133:I$199,3),6,0)))</f>
        <v>0</v>
      </c>
      <c r="J173" s="34">
        <f>IF('исход данные ЭЭ'!J168="да",3,0)</f>
        <v>3</v>
      </c>
      <c r="K173" s="34">
        <f>IF('исход данные ЭЭ'!K168="нет",0,IF('исход данные ЭЭ'!K168="да",5))</f>
        <v>0</v>
      </c>
      <c r="L173" s="71">
        <f t="shared" si="8"/>
        <v>16</v>
      </c>
      <c r="M173" s="107"/>
      <c r="N173" s="72">
        <f t="shared" si="9"/>
        <v>21</v>
      </c>
    </row>
    <row r="174" spans="1:14" x14ac:dyDescent="0.2">
      <c r="A174" s="18">
        <v>37</v>
      </c>
      <c r="B174" s="19" t="s">
        <v>187</v>
      </c>
      <c r="C174" s="19" t="s">
        <v>219</v>
      </c>
      <c r="D174" s="34"/>
      <c r="E174" s="34" t="s">
        <v>269</v>
      </c>
      <c r="F174" s="34">
        <f>IF(AND('исход данные ЭЭ'!F169&gt;=0,'исход данные ЭЭ'!F169&lt;5%),10,IF(AND('исход данные ЭЭ'!F169&gt;=5%,'исход данные ЭЭ'!F169&lt;10%),8,IF(AND('исход данные ЭЭ'!F169&gt;=10%,'исход данные ЭЭ'!F169&lt;15%),6,IF(AND('исход данные ЭЭ'!F169&gt;=15%,'исход данные ЭЭ'!F169&lt;20%),4,IF('исход данные ЭЭ'!F169&gt;=20%,0)))))</f>
        <v>10</v>
      </c>
      <c r="G174" s="34">
        <f>IF('исход данные ЭЭ'!G169="Нет",0,IF('исход данные ЭЭ'!G169="да",3,IF('исход данные ЭЭ'!G169="на стадии",2)))</f>
        <v>0</v>
      </c>
      <c r="H174" s="34">
        <f>IF('исход данные ЭЭ'!H169="да",2,0)</f>
        <v>0</v>
      </c>
      <c r="I174" s="34">
        <f>IF('исход данные ЭЭ'!I169=LARGE('исход данные ЭЭ'!I$133:I$199,1),10,IF('исход данные ЭЭ'!I169=LARGE('исход данные ЭЭ'!I$133:I$199,2),8,IF('исход данные ЭЭ'!I169=LARGE('исход данные ЭЭ'!I$133:I$199,3),6,0)))</f>
        <v>0</v>
      </c>
      <c r="J174" s="34">
        <f>IF('исход данные ЭЭ'!J169="да",3,0)</f>
        <v>3</v>
      </c>
      <c r="K174" s="34">
        <f>IF('исход данные ЭЭ'!K169="нет",0,IF('исход данные ЭЭ'!K169="да",5))</f>
        <v>0</v>
      </c>
      <c r="L174" s="71" t="str">
        <f t="shared" si="8"/>
        <v>не участвует в конкурсе</v>
      </c>
      <c r="M174" s="107"/>
      <c r="N174" s="72">
        <f t="shared" si="9"/>
        <v>0</v>
      </c>
    </row>
    <row r="175" spans="1:14" x14ac:dyDescent="0.2">
      <c r="A175" s="18">
        <v>38</v>
      </c>
      <c r="B175" s="19" t="s">
        <v>188</v>
      </c>
      <c r="C175" s="19" t="s">
        <v>220</v>
      </c>
      <c r="D175" s="34"/>
      <c r="E175" s="34">
        <v>9</v>
      </c>
      <c r="F175" s="34">
        <f>IF(AND('исход данные ЭЭ'!F170&gt;=0,'исход данные ЭЭ'!F170&lt;5%),10,IF(AND('исход данные ЭЭ'!F170&gt;=5%,'исход данные ЭЭ'!F170&lt;10%),8,IF(AND('исход данные ЭЭ'!F170&gt;=10%,'исход данные ЭЭ'!F170&lt;15%),6,IF(AND('исход данные ЭЭ'!F170&gt;=15%,'исход данные ЭЭ'!F170&lt;20%),4,IF('исход данные ЭЭ'!F170&gt;=20%,0)))))</f>
        <v>10</v>
      </c>
      <c r="G175" s="34">
        <f>IF('исход данные ЭЭ'!G170="Нет",0,IF('исход данные ЭЭ'!G170="да",3,IF('исход данные ЭЭ'!G170="на стадии",2)))</f>
        <v>0</v>
      </c>
      <c r="H175" s="34">
        <f>IF('исход данные ЭЭ'!H170="да",2,0)</f>
        <v>0</v>
      </c>
      <c r="I175" s="34">
        <f>IF('исход данные ЭЭ'!I170=LARGE('исход данные ЭЭ'!I$133:I$199,1),10,IF('исход данные ЭЭ'!I170=LARGE('исход данные ЭЭ'!I$133:I$199,2),8,IF('исход данные ЭЭ'!I170=LARGE('исход данные ЭЭ'!I$133:I$199,3),6,0)))</f>
        <v>0</v>
      </c>
      <c r="J175" s="34">
        <f>IF('исход данные ЭЭ'!J170="да",3,0)</f>
        <v>3</v>
      </c>
      <c r="K175" s="34">
        <f>IF('исход данные ЭЭ'!K170="нет",0,IF('исход данные ЭЭ'!K170="да",5))</f>
        <v>5</v>
      </c>
      <c r="L175" s="71">
        <f t="shared" si="8"/>
        <v>27</v>
      </c>
      <c r="M175" s="107"/>
      <c r="N175" s="72">
        <f t="shared" si="9"/>
        <v>2</v>
      </c>
    </row>
    <row r="176" spans="1:14" x14ac:dyDescent="0.2">
      <c r="A176" s="18">
        <v>39</v>
      </c>
      <c r="B176" s="19" t="s">
        <v>189</v>
      </c>
      <c r="C176" s="19" t="s">
        <v>220</v>
      </c>
      <c r="D176" s="34"/>
      <c r="E176" s="34">
        <v>9</v>
      </c>
      <c r="F176" s="34">
        <f>IF(AND('исход данные ЭЭ'!F171&gt;=0,'исход данные ЭЭ'!F171&lt;5%),10,IF(AND('исход данные ЭЭ'!F171&gt;=5%,'исход данные ЭЭ'!F171&lt;10%),8,IF(AND('исход данные ЭЭ'!F171&gt;=10%,'исход данные ЭЭ'!F171&lt;15%),6,IF(AND('исход данные ЭЭ'!F171&gt;=15%,'исход данные ЭЭ'!F171&lt;20%),4,IF('исход данные ЭЭ'!F171&gt;=20%,0)))))</f>
        <v>10</v>
      </c>
      <c r="G176" s="34">
        <f>IF('исход данные ЭЭ'!G171="Нет",0,IF('исход данные ЭЭ'!G171="да",3,IF('исход данные ЭЭ'!G171="на стадии",2)))</f>
        <v>0</v>
      </c>
      <c r="H176" s="34">
        <f>IF('исход данные ЭЭ'!H171="да",2,0)</f>
        <v>0</v>
      </c>
      <c r="I176" s="34">
        <f>IF('исход данные ЭЭ'!I171=LARGE('исход данные ЭЭ'!I$133:I$199,1),10,IF('исход данные ЭЭ'!I171=LARGE('исход данные ЭЭ'!I$133:I$199,2),8,IF('исход данные ЭЭ'!I171=LARGE('исход данные ЭЭ'!I$133:I$199,3),6,0)))</f>
        <v>0</v>
      </c>
      <c r="J176" s="34">
        <f>IF('исход данные ЭЭ'!J171="да",3,0)</f>
        <v>3</v>
      </c>
      <c r="K176" s="34">
        <f>IF('исход данные ЭЭ'!K171="нет",0,IF('исход данные ЭЭ'!K171="да",5))</f>
        <v>5</v>
      </c>
      <c r="L176" s="71">
        <f t="shared" si="8"/>
        <v>27</v>
      </c>
      <c r="M176" s="107"/>
      <c r="N176" s="72">
        <f t="shared" si="9"/>
        <v>2</v>
      </c>
    </row>
    <row r="177" spans="1:14" x14ac:dyDescent="0.2">
      <c r="A177" s="18">
        <v>40</v>
      </c>
      <c r="B177" s="19" t="s">
        <v>190</v>
      </c>
      <c r="C177" s="19" t="s">
        <v>220</v>
      </c>
      <c r="D177" s="34"/>
      <c r="E177" s="34">
        <v>9</v>
      </c>
      <c r="F177" s="34">
        <f>IF(AND('исход данные ЭЭ'!F172&gt;=0,'исход данные ЭЭ'!F172&lt;5%),10,IF(AND('исход данные ЭЭ'!F172&gt;=5%,'исход данные ЭЭ'!F172&lt;10%),8,IF(AND('исход данные ЭЭ'!F172&gt;=10%,'исход данные ЭЭ'!F172&lt;15%),6,IF(AND('исход данные ЭЭ'!F172&gt;=15%,'исход данные ЭЭ'!F172&lt;20%),4,IF('исход данные ЭЭ'!F172&gt;=20%,0)))))</f>
        <v>10</v>
      </c>
      <c r="G177" s="34">
        <f>IF('исход данные ЭЭ'!G172="Нет",0,IF('исход данные ЭЭ'!G172="да",3,IF('исход данные ЭЭ'!G172="на стадии",2)))</f>
        <v>0</v>
      </c>
      <c r="H177" s="34">
        <f>IF('исход данные ЭЭ'!H172="да",2,0)</f>
        <v>0</v>
      </c>
      <c r="I177" s="34">
        <f>IF('исход данные ЭЭ'!I172=LARGE('исход данные ЭЭ'!I$133:I$199,1),10,IF('исход данные ЭЭ'!I172=LARGE('исход данные ЭЭ'!I$133:I$199,2),8,IF('исход данные ЭЭ'!I172=LARGE('исход данные ЭЭ'!I$133:I$199,3),6,0)))</f>
        <v>0</v>
      </c>
      <c r="J177" s="34">
        <f>IF('исход данные ЭЭ'!J172="да",3,0)</f>
        <v>3</v>
      </c>
      <c r="K177" s="34">
        <f>IF('исход данные ЭЭ'!K172="нет",0,IF('исход данные ЭЭ'!K172="да",5))</f>
        <v>5</v>
      </c>
      <c r="L177" s="71">
        <f t="shared" si="8"/>
        <v>27</v>
      </c>
      <c r="M177" s="107"/>
      <c r="N177" s="72">
        <f t="shared" si="9"/>
        <v>2</v>
      </c>
    </row>
    <row r="178" spans="1:14" x14ac:dyDescent="0.2">
      <c r="A178" s="18">
        <v>41</v>
      </c>
      <c r="B178" s="19" t="s">
        <v>191</v>
      </c>
      <c r="C178" s="19" t="s">
        <v>220</v>
      </c>
      <c r="D178" s="34"/>
      <c r="E178" s="34">
        <v>4</v>
      </c>
      <c r="F178" s="34">
        <f>IF(AND('исход данные ЭЭ'!F173&gt;=0,'исход данные ЭЭ'!F173&lt;5%),10,IF(AND('исход данные ЭЭ'!F173&gt;=5%,'исход данные ЭЭ'!F173&lt;10%),8,IF(AND('исход данные ЭЭ'!F173&gt;=10%,'исход данные ЭЭ'!F173&lt;15%),6,IF(AND('исход данные ЭЭ'!F173&gt;=15%,'исход данные ЭЭ'!F173&lt;20%),4,IF('исход данные ЭЭ'!F173&gt;=20%,0)))))</f>
        <v>10</v>
      </c>
      <c r="G178" s="34">
        <f>IF('исход данные ЭЭ'!G173="Нет",0,IF('исход данные ЭЭ'!G173="да",3,IF('исход данные ЭЭ'!G173="на стадии",2)))</f>
        <v>0</v>
      </c>
      <c r="H178" s="34">
        <f>IF('исход данные ЭЭ'!H173="да",2,0)</f>
        <v>0</v>
      </c>
      <c r="I178" s="34">
        <f>IF('исход данные ЭЭ'!I173=LARGE('исход данные ЭЭ'!I$133:I$199,1),10,IF('исход данные ЭЭ'!I173=LARGE('исход данные ЭЭ'!I$133:I$199,2),8,IF('исход данные ЭЭ'!I173=LARGE('исход данные ЭЭ'!I$133:I$199,3),6,0)))</f>
        <v>0</v>
      </c>
      <c r="J178" s="34">
        <f>IF('исход данные ЭЭ'!J173="да",3,0)</f>
        <v>3</v>
      </c>
      <c r="K178" s="34">
        <f>IF('исход данные ЭЭ'!K173="нет",0,IF('исход данные ЭЭ'!K173="да",5))</f>
        <v>0</v>
      </c>
      <c r="L178" s="71">
        <f t="shared" si="8"/>
        <v>17</v>
      </c>
      <c r="M178" s="107"/>
      <c r="N178" s="72">
        <f t="shared" si="9"/>
        <v>20</v>
      </c>
    </row>
    <row r="179" spans="1:14" x14ac:dyDescent="0.2">
      <c r="A179" s="18">
        <v>42</v>
      </c>
      <c r="B179" s="19" t="s">
        <v>192</v>
      </c>
      <c r="C179" s="19" t="s">
        <v>220</v>
      </c>
      <c r="D179" s="34"/>
      <c r="E179" s="34" t="s">
        <v>269</v>
      </c>
      <c r="F179" s="34">
        <f>IF(AND('исход данные ЭЭ'!F174&gt;=0,'исход данные ЭЭ'!F174&lt;5%),10,IF(AND('исход данные ЭЭ'!F174&gt;=5%,'исход данные ЭЭ'!F174&lt;10%),8,IF(AND('исход данные ЭЭ'!F174&gt;=10%,'исход данные ЭЭ'!F174&lt;15%),6,IF(AND('исход данные ЭЭ'!F174&gt;=15%,'исход данные ЭЭ'!F174&lt;20%),4,IF('исход данные ЭЭ'!F174&gt;=20%,0)))))</f>
        <v>8</v>
      </c>
      <c r="G179" s="34">
        <f>IF('исход данные ЭЭ'!G174="Нет",0,IF('исход данные ЭЭ'!G174="да",3,IF('исход данные ЭЭ'!G174="на стадии",2)))</f>
        <v>0</v>
      </c>
      <c r="H179" s="34">
        <f>IF('исход данные ЭЭ'!H174="да",2,0)</f>
        <v>0</v>
      </c>
      <c r="I179" s="34">
        <f>IF('исход данные ЭЭ'!I174=LARGE('исход данные ЭЭ'!I$133:I$199,1),10,IF('исход данные ЭЭ'!I174=LARGE('исход данные ЭЭ'!I$133:I$199,2),8,IF('исход данные ЭЭ'!I174=LARGE('исход данные ЭЭ'!I$133:I$199,3),6,0)))</f>
        <v>0</v>
      </c>
      <c r="J179" s="34">
        <f>IF('исход данные ЭЭ'!J174="да",3,0)</f>
        <v>3</v>
      </c>
      <c r="K179" s="34">
        <f>IF('исход данные ЭЭ'!K174="нет",0,IF('исход данные ЭЭ'!K174="да",5))</f>
        <v>5</v>
      </c>
      <c r="L179" s="71" t="str">
        <f t="shared" si="8"/>
        <v>не участвует в конкурсе</v>
      </c>
      <c r="M179" s="107"/>
      <c r="N179" s="72">
        <f t="shared" si="9"/>
        <v>0</v>
      </c>
    </row>
    <row r="180" spans="1:14" x14ac:dyDescent="0.2">
      <c r="A180" s="18">
        <v>43</v>
      </c>
      <c r="B180" s="19" t="s">
        <v>193</v>
      </c>
      <c r="C180" s="19" t="s">
        <v>219</v>
      </c>
      <c r="D180" s="34"/>
      <c r="E180" s="34" t="s">
        <v>269</v>
      </c>
      <c r="F180" s="34">
        <f>IF(AND('исход данные ЭЭ'!F175&gt;=0,'исход данные ЭЭ'!F175&lt;5%),10,IF(AND('исход данные ЭЭ'!F175&gt;=5%,'исход данные ЭЭ'!F175&lt;10%),8,IF(AND('исход данные ЭЭ'!F175&gt;=10%,'исход данные ЭЭ'!F175&lt;15%),6,IF(AND('исход данные ЭЭ'!F175&gt;=15%,'исход данные ЭЭ'!F175&lt;20%),4,IF('исход данные ЭЭ'!F175&gt;=20%,0)))))</f>
        <v>10</v>
      </c>
      <c r="G180" s="34">
        <f>IF('исход данные ЭЭ'!G175="Нет",0,IF('исход данные ЭЭ'!G175="да",3,IF('исход данные ЭЭ'!G175="на стадии",2)))</f>
        <v>0</v>
      </c>
      <c r="H180" s="34">
        <f>IF('исход данные ЭЭ'!H175="да",2,0)</f>
        <v>0</v>
      </c>
      <c r="I180" s="34">
        <f>IF('исход данные ЭЭ'!I175=LARGE('исход данные ЭЭ'!I$133:I$199,1),10,IF('исход данные ЭЭ'!I175=LARGE('исход данные ЭЭ'!I$133:I$199,2),8,IF('исход данные ЭЭ'!I175=LARGE('исход данные ЭЭ'!I$133:I$199,3),6,0)))</f>
        <v>0</v>
      </c>
      <c r="J180" s="34">
        <f>IF('исход данные ЭЭ'!J175="да",3,0)</f>
        <v>3</v>
      </c>
      <c r="K180" s="34">
        <f>IF('исход данные ЭЭ'!K175="нет",0,IF('исход данные ЭЭ'!K175="да",5))</f>
        <v>0</v>
      </c>
      <c r="L180" s="71" t="str">
        <f t="shared" si="8"/>
        <v>не участвует в конкурсе</v>
      </c>
      <c r="M180" s="107"/>
      <c r="N180" s="72">
        <f t="shared" si="9"/>
        <v>0</v>
      </c>
    </row>
    <row r="181" spans="1:14" x14ac:dyDescent="0.2">
      <c r="A181" s="18">
        <v>44</v>
      </c>
      <c r="B181" s="19" t="s">
        <v>194</v>
      </c>
      <c r="C181" s="19" t="s">
        <v>219</v>
      </c>
      <c r="D181" s="34"/>
      <c r="E181" s="34" t="s">
        <v>269</v>
      </c>
      <c r="F181" s="34">
        <f>IF(AND('исход данные ЭЭ'!F176&gt;=0,'исход данные ЭЭ'!F176&lt;5%),10,IF(AND('исход данные ЭЭ'!F176&gt;=5%,'исход данные ЭЭ'!F176&lt;10%),8,IF(AND('исход данные ЭЭ'!F176&gt;=10%,'исход данные ЭЭ'!F176&lt;15%),6,IF(AND('исход данные ЭЭ'!F176&gt;=15%,'исход данные ЭЭ'!F176&lt;20%),4,IF('исход данные ЭЭ'!F176&gt;=20%,0)))))</f>
        <v>10</v>
      </c>
      <c r="G181" s="34">
        <f>IF('исход данные ЭЭ'!G176="Нет",0,IF('исход данные ЭЭ'!G176="да",3,IF('исход данные ЭЭ'!G176="на стадии",2)))</f>
        <v>0</v>
      </c>
      <c r="H181" s="34">
        <f>IF('исход данные ЭЭ'!H176="да",2,0)</f>
        <v>0</v>
      </c>
      <c r="I181" s="34">
        <f>IF('исход данные ЭЭ'!I176=LARGE('исход данные ЭЭ'!I$133:I$199,1),10,IF('исход данные ЭЭ'!I176=LARGE('исход данные ЭЭ'!I$133:I$199,2),8,IF('исход данные ЭЭ'!I176=LARGE('исход данные ЭЭ'!I$133:I$199,3),6,0)))</f>
        <v>0</v>
      </c>
      <c r="J181" s="34">
        <f>IF('исход данные ЭЭ'!J176="да",3,0)</f>
        <v>0</v>
      </c>
      <c r="K181" s="34">
        <f>IF('исход данные ЭЭ'!K176="нет",0,IF('исход данные ЭЭ'!K176="да",5))</f>
        <v>0</v>
      </c>
      <c r="L181" s="71" t="str">
        <f t="shared" si="8"/>
        <v>не участвует в конкурсе</v>
      </c>
      <c r="M181" s="107"/>
      <c r="N181" s="72">
        <f t="shared" si="9"/>
        <v>0</v>
      </c>
    </row>
    <row r="182" spans="1:14" x14ac:dyDescent="0.2">
      <c r="A182" s="18">
        <v>45</v>
      </c>
      <c r="B182" s="19" t="s">
        <v>195</v>
      </c>
      <c r="C182" s="19" t="s">
        <v>219</v>
      </c>
      <c r="D182" s="34"/>
      <c r="E182" s="34" t="s">
        <v>269</v>
      </c>
      <c r="F182" s="34">
        <f>IF(AND('исход данные ЭЭ'!F177&gt;=0,'исход данные ЭЭ'!F177&lt;5%),10,IF(AND('исход данные ЭЭ'!F177&gt;=5%,'исход данные ЭЭ'!F177&lt;10%),8,IF(AND('исход данные ЭЭ'!F177&gt;=10%,'исход данные ЭЭ'!F177&lt;15%),6,IF(AND('исход данные ЭЭ'!F177&gt;=15%,'исход данные ЭЭ'!F177&lt;20%),4,IF('исход данные ЭЭ'!F177&gt;=20%,0)))))</f>
        <v>10</v>
      </c>
      <c r="G182" s="34">
        <f>IF('исход данные ЭЭ'!G177="Нет",0,IF('исход данные ЭЭ'!G177="да",3,IF('исход данные ЭЭ'!G177="на стадии",2)))</f>
        <v>0</v>
      </c>
      <c r="H182" s="34">
        <f>IF('исход данные ЭЭ'!H177="да",2,0)</f>
        <v>2</v>
      </c>
      <c r="I182" s="34">
        <f>IF('исход данные ЭЭ'!I177=LARGE('исход данные ЭЭ'!I$133:I$199,1),10,IF('исход данные ЭЭ'!I177=LARGE('исход данные ЭЭ'!I$133:I$199,2),8,IF('исход данные ЭЭ'!I177=LARGE('исход данные ЭЭ'!I$133:I$199,3),6,0)))</f>
        <v>0</v>
      </c>
      <c r="J182" s="34">
        <f>IF('исход данные ЭЭ'!J177="да",3,0)</f>
        <v>0</v>
      </c>
      <c r="K182" s="34">
        <f>IF('исход данные ЭЭ'!K177="нет",0,IF('исход данные ЭЭ'!K177="да",5))</f>
        <v>0</v>
      </c>
      <c r="L182" s="71" t="str">
        <f t="shared" si="8"/>
        <v>не участвует в конкурсе</v>
      </c>
      <c r="M182" s="107"/>
      <c r="N182" s="72">
        <f t="shared" si="9"/>
        <v>0</v>
      </c>
    </row>
    <row r="183" spans="1:14" x14ac:dyDescent="0.2">
      <c r="A183" s="18">
        <v>46</v>
      </c>
      <c r="B183" s="19" t="s">
        <v>196</v>
      </c>
      <c r="C183" s="19" t="s">
        <v>219</v>
      </c>
      <c r="D183" s="34"/>
      <c r="E183" s="34">
        <v>9</v>
      </c>
      <c r="F183" s="34">
        <f>IF(AND('исход данные ЭЭ'!F178&gt;=0,'исход данные ЭЭ'!F178&lt;5%),10,IF(AND('исход данные ЭЭ'!F178&gt;=5%,'исход данные ЭЭ'!F178&lt;10%),8,IF(AND('исход данные ЭЭ'!F178&gt;=10%,'исход данные ЭЭ'!F178&lt;15%),6,IF(AND('исход данные ЭЭ'!F178&gt;=15%,'исход данные ЭЭ'!F178&lt;20%),4,IF('исход данные ЭЭ'!F178&gt;=20%,0)))))</f>
        <v>10</v>
      </c>
      <c r="G183" s="34">
        <f>IF('исход данные ЭЭ'!G178="Нет",0,IF('исход данные ЭЭ'!G178="да",3,IF('исход данные ЭЭ'!G178="на стадии",2)))</f>
        <v>0</v>
      </c>
      <c r="H183" s="34">
        <f>IF('исход данные ЭЭ'!H178="да",2,0)</f>
        <v>0</v>
      </c>
      <c r="I183" s="34">
        <f>IF('исход данные ЭЭ'!I178=LARGE('исход данные ЭЭ'!I$133:I$199,1),10,IF('исход данные ЭЭ'!I178=LARGE('исход данные ЭЭ'!I$133:I$199,2),8,IF('исход данные ЭЭ'!I178=LARGE('исход данные ЭЭ'!I$133:I$199,3),6,0)))</f>
        <v>0</v>
      </c>
      <c r="J183" s="34">
        <f>IF('исход данные ЭЭ'!J178="да",3,0)</f>
        <v>3</v>
      </c>
      <c r="K183" s="34">
        <f>IF('исход данные ЭЭ'!K178="нет",0,IF('исход данные ЭЭ'!K178="да",5))</f>
        <v>5</v>
      </c>
      <c r="L183" s="71">
        <f t="shared" si="8"/>
        <v>27</v>
      </c>
      <c r="M183" s="107"/>
      <c r="N183" s="72">
        <f t="shared" si="9"/>
        <v>2</v>
      </c>
    </row>
    <row r="184" spans="1:14" x14ac:dyDescent="0.2">
      <c r="A184" s="18">
        <v>47</v>
      </c>
      <c r="B184" s="19" t="s">
        <v>197</v>
      </c>
      <c r="C184" s="19" t="s">
        <v>219</v>
      </c>
      <c r="D184" s="34"/>
      <c r="E184" s="34">
        <v>2</v>
      </c>
      <c r="F184" s="34">
        <f>IF(AND('исход данные ЭЭ'!F179&gt;=0,'исход данные ЭЭ'!F179&lt;5%),10,IF(AND('исход данные ЭЭ'!F179&gt;=5%,'исход данные ЭЭ'!F179&lt;10%),8,IF(AND('исход данные ЭЭ'!F179&gt;=10%,'исход данные ЭЭ'!F179&lt;15%),6,IF(AND('исход данные ЭЭ'!F179&gt;=15%,'исход данные ЭЭ'!F179&lt;20%),4,IF('исход данные ЭЭ'!F179&gt;=20%,0)))))</f>
        <v>10</v>
      </c>
      <c r="G184" s="34">
        <f>IF('исход данные ЭЭ'!G179="Нет",0,IF('исход данные ЭЭ'!G179="да",3,IF('исход данные ЭЭ'!G179="на стадии",2)))</f>
        <v>0</v>
      </c>
      <c r="H184" s="34">
        <f>IF('исход данные ЭЭ'!H179="да",2,0)</f>
        <v>0</v>
      </c>
      <c r="I184" s="34">
        <f>IF('исход данные ЭЭ'!I179=LARGE('исход данные ЭЭ'!I$133:I$199,1),10,IF('исход данные ЭЭ'!I179=LARGE('исход данные ЭЭ'!I$133:I$199,2),8,IF('исход данные ЭЭ'!I179=LARGE('исход данные ЭЭ'!I$133:I$199,3),6,0)))</f>
        <v>0</v>
      </c>
      <c r="J184" s="34">
        <f>IF('исход данные ЭЭ'!J179="да",3,0)</f>
        <v>3</v>
      </c>
      <c r="K184" s="34">
        <f>IF('исход данные ЭЭ'!K179="нет",0,IF('исход данные ЭЭ'!K179="да",5))</f>
        <v>5</v>
      </c>
      <c r="L184" s="71">
        <f t="shared" si="8"/>
        <v>20</v>
      </c>
      <c r="M184" s="107"/>
      <c r="N184" s="72">
        <f t="shared" si="9"/>
        <v>11</v>
      </c>
    </row>
    <row r="185" spans="1:14" x14ac:dyDescent="0.2">
      <c r="A185" s="18">
        <v>48</v>
      </c>
      <c r="B185" s="19" t="s">
        <v>198</v>
      </c>
      <c r="C185" s="19" t="s">
        <v>219</v>
      </c>
      <c r="D185" s="34"/>
      <c r="E185" s="34" t="s">
        <v>269</v>
      </c>
      <c r="F185" s="34">
        <f>IF(AND('исход данные ЭЭ'!F180&gt;=0,'исход данные ЭЭ'!F180&lt;5%),10,IF(AND('исход данные ЭЭ'!F180&gt;=5%,'исход данные ЭЭ'!F180&lt;10%),8,IF(AND('исход данные ЭЭ'!F180&gt;=10%,'исход данные ЭЭ'!F180&lt;15%),6,IF(AND('исход данные ЭЭ'!F180&gt;=15%,'исход данные ЭЭ'!F180&lt;20%),4,IF('исход данные ЭЭ'!F180&gt;=20%,0)))))</f>
        <v>10</v>
      </c>
      <c r="G185" s="34">
        <f>IF('исход данные ЭЭ'!G180="Нет",0,IF('исход данные ЭЭ'!G180="да",3,IF('исход данные ЭЭ'!G180="на стадии",2)))</f>
        <v>0</v>
      </c>
      <c r="H185" s="34">
        <f>IF('исход данные ЭЭ'!H180="да",2,0)</f>
        <v>0</v>
      </c>
      <c r="I185" s="34">
        <f>IF('исход данные ЭЭ'!I180=LARGE('исход данные ЭЭ'!I$133:I$199,1),10,IF('исход данные ЭЭ'!I180=LARGE('исход данные ЭЭ'!I$133:I$199,2),8,IF('исход данные ЭЭ'!I180=LARGE('исход данные ЭЭ'!I$133:I$199,3),6,0)))</f>
        <v>0</v>
      </c>
      <c r="J185" s="34">
        <f>IF('исход данные ЭЭ'!J180="да",3,0)</f>
        <v>0</v>
      </c>
      <c r="K185" s="34">
        <f>IF('исход данные ЭЭ'!K180="нет",0,IF('исход данные ЭЭ'!K180="да",5))</f>
        <v>0</v>
      </c>
      <c r="L185" s="71" t="str">
        <f t="shared" si="8"/>
        <v>не участвует в конкурсе</v>
      </c>
      <c r="M185" s="107"/>
      <c r="N185" s="72">
        <f t="shared" si="9"/>
        <v>0</v>
      </c>
    </row>
    <row r="186" spans="1:14" x14ac:dyDescent="0.2">
      <c r="A186" s="18">
        <v>49</v>
      </c>
      <c r="B186" s="19" t="s">
        <v>199</v>
      </c>
      <c r="C186" s="19" t="s">
        <v>219</v>
      </c>
      <c r="D186" s="34"/>
      <c r="E186" s="34" t="s">
        <v>269</v>
      </c>
      <c r="F186" s="34">
        <f>IF(AND('исход данные ЭЭ'!F181&gt;=0,'исход данные ЭЭ'!F181&lt;5%),10,IF(AND('исход данные ЭЭ'!F181&gt;=5%,'исход данные ЭЭ'!F181&lt;10%),8,IF(AND('исход данные ЭЭ'!F181&gt;=10%,'исход данные ЭЭ'!F181&lt;15%),6,IF(AND('исход данные ЭЭ'!F181&gt;=15%,'исход данные ЭЭ'!F181&lt;20%),4,IF('исход данные ЭЭ'!F181&gt;=20%,0)))))</f>
        <v>10</v>
      </c>
      <c r="G186" s="34">
        <f>IF('исход данные ЭЭ'!G181="Нет",0,IF('исход данные ЭЭ'!G181="да",3,IF('исход данные ЭЭ'!G181="на стадии",2)))</f>
        <v>0</v>
      </c>
      <c r="H186" s="34">
        <f>IF('исход данные ЭЭ'!H181="да",2,0)</f>
        <v>0</v>
      </c>
      <c r="I186" s="34">
        <f>IF('исход данные ЭЭ'!I181=LARGE('исход данные ЭЭ'!I$133:I$199,1),10,IF('исход данные ЭЭ'!I181=LARGE('исход данные ЭЭ'!I$133:I$199,2),8,IF('исход данные ЭЭ'!I181=LARGE('исход данные ЭЭ'!I$133:I$199,3),6,0)))</f>
        <v>0</v>
      </c>
      <c r="J186" s="34">
        <f>IF('исход данные ЭЭ'!J181="да",3,0)</f>
        <v>0</v>
      </c>
      <c r="K186" s="34">
        <f>IF('исход данные ЭЭ'!K181="нет",0,IF('исход данные ЭЭ'!K181="да",5))</f>
        <v>0</v>
      </c>
      <c r="L186" s="71" t="str">
        <f t="shared" si="8"/>
        <v>не участвует в конкурсе</v>
      </c>
      <c r="M186" s="107"/>
      <c r="N186" s="72">
        <f t="shared" si="9"/>
        <v>0</v>
      </c>
    </row>
    <row r="187" spans="1:14" x14ac:dyDescent="0.2">
      <c r="A187" s="18">
        <v>50</v>
      </c>
      <c r="B187" s="19" t="s">
        <v>200</v>
      </c>
      <c r="C187" s="19" t="s">
        <v>219</v>
      </c>
      <c r="D187" s="34"/>
      <c r="E187" s="34">
        <v>9</v>
      </c>
      <c r="F187" s="34">
        <f>IF(AND('исход данные ЭЭ'!F182&gt;=0,'исход данные ЭЭ'!F182&lt;5%),10,IF(AND('исход данные ЭЭ'!F182&gt;=5%,'исход данные ЭЭ'!F182&lt;10%),8,IF(AND('исход данные ЭЭ'!F182&gt;=10%,'исход данные ЭЭ'!F182&lt;15%),6,IF(AND('исход данные ЭЭ'!F182&gt;=15%,'исход данные ЭЭ'!F182&lt;20%),4,IF('исход данные ЭЭ'!F182&gt;=20%,0)))))</f>
        <v>8</v>
      </c>
      <c r="G187" s="34">
        <f>IF('исход данные ЭЭ'!G182="Нет",0,IF('исход данные ЭЭ'!G182="да",3,IF('исход данные ЭЭ'!G182="на стадии",2)))</f>
        <v>0</v>
      </c>
      <c r="H187" s="34">
        <f>IF('исход данные ЭЭ'!H182="да",2,0)</f>
        <v>0</v>
      </c>
      <c r="I187" s="34">
        <f>IF('исход данные ЭЭ'!I182=LARGE('исход данные ЭЭ'!I$133:I$199,1),10,IF('исход данные ЭЭ'!I182=LARGE('исход данные ЭЭ'!I$133:I$199,2),8,IF('исход данные ЭЭ'!I182=LARGE('исход данные ЭЭ'!I$133:I$199,3),6,0)))</f>
        <v>0</v>
      </c>
      <c r="J187" s="34">
        <f>IF('исход данные ЭЭ'!J182="да",3,0)</f>
        <v>3</v>
      </c>
      <c r="K187" s="34">
        <f>IF('исход данные ЭЭ'!K182="нет",0,IF('исход данные ЭЭ'!K182="да",5))</f>
        <v>0</v>
      </c>
      <c r="L187" s="71">
        <f t="shared" si="8"/>
        <v>20</v>
      </c>
      <c r="M187" s="107"/>
      <c r="N187" s="72">
        <f t="shared" si="9"/>
        <v>11</v>
      </c>
    </row>
    <row r="188" spans="1:14" x14ac:dyDescent="0.2">
      <c r="A188" s="18">
        <v>51</v>
      </c>
      <c r="B188" s="19" t="s">
        <v>201</v>
      </c>
      <c r="C188" s="19" t="s">
        <v>219</v>
      </c>
      <c r="D188" s="34"/>
      <c r="E188" s="34" t="s">
        <v>269</v>
      </c>
      <c r="F188" s="34">
        <f>IF(AND('исход данные ЭЭ'!F183&gt;=0,'исход данные ЭЭ'!F183&lt;5%),10,IF(AND('исход данные ЭЭ'!F183&gt;=5%,'исход данные ЭЭ'!F183&lt;10%),8,IF(AND('исход данные ЭЭ'!F183&gt;=10%,'исход данные ЭЭ'!F183&lt;15%),6,IF(AND('исход данные ЭЭ'!F183&gt;=15%,'исход данные ЭЭ'!F183&lt;20%),4,IF('исход данные ЭЭ'!F183&gt;=20%,0)))))</f>
        <v>10</v>
      </c>
      <c r="G188" s="34">
        <f>IF('исход данные ЭЭ'!G183="Нет",0,IF('исход данные ЭЭ'!G183="да",3,IF('исход данные ЭЭ'!G183="на стадии",2)))</f>
        <v>0</v>
      </c>
      <c r="H188" s="34">
        <f>IF('исход данные ЭЭ'!H183="да",2,0)</f>
        <v>0</v>
      </c>
      <c r="I188" s="34">
        <f>IF('исход данные ЭЭ'!I183=LARGE('исход данные ЭЭ'!I$133:I$199,1),10,IF('исход данные ЭЭ'!I183=LARGE('исход данные ЭЭ'!I$133:I$199,2),8,IF('исход данные ЭЭ'!I183=LARGE('исход данные ЭЭ'!I$133:I$199,3),6,0)))</f>
        <v>0</v>
      </c>
      <c r="J188" s="34">
        <f>IF('исход данные ЭЭ'!J183="да",3,0)</f>
        <v>3</v>
      </c>
      <c r="K188" s="34">
        <f>IF('исход данные ЭЭ'!K183="нет",0,IF('исход данные ЭЭ'!K183="да",5))</f>
        <v>0</v>
      </c>
      <c r="L188" s="71" t="str">
        <f t="shared" si="8"/>
        <v>не участвует в конкурсе</v>
      </c>
      <c r="M188" s="107"/>
      <c r="N188" s="72">
        <f t="shared" si="9"/>
        <v>0</v>
      </c>
    </row>
    <row r="189" spans="1:14" x14ac:dyDescent="0.2">
      <c r="A189" s="18">
        <v>52</v>
      </c>
      <c r="B189" s="19" t="s">
        <v>202</v>
      </c>
      <c r="C189" s="19" t="s">
        <v>219</v>
      </c>
      <c r="D189" s="34"/>
      <c r="E189" s="34">
        <v>10</v>
      </c>
      <c r="F189" s="34">
        <f>IF(AND('исход данные ЭЭ'!F184&gt;=0,'исход данные ЭЭ'!F184&lt;5%),10,IF(AND('исход данные ЭЭ'!F184&gt;=5%,'исход данные ЭЭ'!F184&lt;10%),8,IF(AND('исход данные ЭЭ'!F184&gt;=10%,'исход данные ЭЭ'!F184&lt;15%),6,IF(AND('исход данные ЭЭ'!F184&gt;=15%,'исход данные ЭЭ'!F184&lt;20%),4,IF('исход данные ЭЭ'!F184&gt;=20%,0)))))</f>
        <v>10</v>
      </c>
      <c r="G189" s="34">
        <f>IF('исход данные ЭЭ'!G184="Нет",0,IF('исход данные ЭЭ'!G184="да",3,IF('исход данные ЭЭ'!G184="на стадии",2)))</f>
        <v>0</v>
      </c>
      <c r="H189" s="34">
        <f>IF('исход данные ЭЭ'!H184="да",2,0)</f>
        <v>0</v>
      </c>
      <c r="I189" s="34">
        <f>IF('исход данные ЭЭ'!I184=LARGE('исход данные ЭЭ'!I$133:I$199,1),10,IF('исход данные ЭЭ'!I184=LARGE('исход данные ЭЭ'!I$133:I$199,2),8,IF('исход данные ЭЭ'!I184=LARGE('исход данные ЭЭ'!I$133:I$199,3),6,0)))</f>
        <v>8</v>
      </c>
      <c r="J189" s="34">
        <f>IF('исход данные ЭЭ'!J184="да",3,0)</f>
        <v>0</v>
      </c>
      <c r="K189" s="34">
        <f>IF('исход данные ЭЭ'!K184="нет",0,IF('исход данные ЭЭ'!K184="да",5))</f>
        <v>0</v>
      </c>
      <c r="L189" s="71">
        <f t="shared" si="8"/>
        <v>28</v>
      </c>
      <c r="M189" s="107"/>
      <c r="N189" s="72">
        <f t="shared" si="9"/>
        <v>1</v>
      </c>
    </row>
    <row r="190" spans="1:14" x14ac:dyDescent="0.2">
      <c r="A190" s="18">
        <v>53</v>
      </c>
      <c r="B190" s="19" t="s">
        <v>203</v>
      </c>
      <c r="C190" s="19" t="s">
        <v>219</v>
      </c>
      <c r="D190" s="34"/>
      <c r="E190" s="34">
        <v>10</v>
      </c>
      <c r="F190" s="34">
        <f>IF(AND('исход данные ЭЭ'!F185&gt;=0,'исход данные ЭЭ'!F185&lt;5%),10,IF(AND('исход данные ЭЭ'!F185&gt;=5%,'исход данные ЭЭ'!F185&lt;10%),8,IF(AND('исход данные ЭЭ'!F185&gt;=10%,'исход данные ЭЭ'!F185&lt;15%),6,IF(AND('исход данные ЭЭ'!F185&gt;=15%,'исход данные ЭЭ'!F185&lt;20%),4,IF('исход данные ЭЭ'!F185&gt;=20%,0)))))</f>
        <v>10</v>
      </c>
      <c r="G190" s="34">
        <f>IF('исход данные ЭЭ'!G185="Нет",0,IF('исход данные ЭЭ'!G185="да",3,IF('исход данные ЭЭ'!G185="на стадии",2)))</f>
        <v>0</v>
      </c>
      <c r="H190" s="34">
        <f>IF('исход данные ЭЭ'!H185="да",2,0)</f>
        <v>0</v>
      </c>
      <c r="I190" s="34">
        <f>IF('исход данные ЭЭ'!I185=LARGE('исход данные ЭЭ'!I$133:I$199,1),10,IF('исход данные ЭЭ'!I185=LARGE('исход данные ЭЭ'!I$133:I$199,2),8,IF('исход данные ЭЭ'!I185=LARGE('исход данные ЭЭ'!I$133:I$199,3),6,0)))</f>
        <v>0</v>
      </c>
      <c r="J190" s="34">
        <f>IF('исход данные ЭЭ'!J185="да",3,0)</f>
        <v>0</v>
      </c>
      <c r="K190" s="34">
        <f>IF('исход данные ЭЭ'!K185="нет",0,IF('исход данные ЭЭ'!K185="да",5))</f>
        <v>0</v>
      </c>
      <c r="L190" s="71">
        <f t="shared" si="8"/>
        <v>20</v>
      </c>
      <c r="M190" s="107"/>
      <c r="N190" s="72">
        <f t="shared" si="9"/>
        <v>11</v>
      </c>
    </row>
    <row r="191" spans="1:14" x14ac:dyDescent="0.2">
      <c r="A191" s="18">
        <v>54</v>
      </c>
      <c r="B191" s="19" t="s">
        <v>204</v>
      </c>
      <c r="C191" s="19" t="s">
        <v>219</v>
      </c>
      <c r="D191" s="34"/>
      <c r="E191" s="34" t="s">
        <v>269</v>
      </c>
      <c r="F191" s="34">
        <f>IF(AND('исход данные ЭЭ'!F186&gt;=0,'исход данные ЭЭ'!F186&lt;5%),10,IF(AND('исход данные ЭЭ'!F186&gt;=5%,'исход данные ЭЭ'!F186&lt;10%),8,IF(AND('исход данные ЭЭ'!F186&gt;=10%,'исход данные ЭЭ'!F186&lt;15%),6,IF(AND('исход данные ЭЭ'!F186&gt;=15%,'исход данные ЭЭ'!F186&lt;20%),4,IF('исход данные ЭЭ'!F186&gt;=20%,0)))))</f>
        <v>10</v>
      </c>
      <c r="G191" s="34">
        <f>IF('исход данные ЭЭ'!G186="Нет",0,IF('исход данные ЭЭ'!G186="да",3,IF('исход данные ЭЭ'!G186="на стадии",2)))</f>
        <v>0</v>
      </c>
      <c r="H191" s="34">
        <f>IF('исход данные ЭЭ'!H186="да",2,0)</f>
        <v>0</v>
      </c>
      <c r="I191" s="34">
        <f>IF('исход данные ЭЭ'!I186=LARGE('исход данные ЭЭ'!I$133:I$199,1),10,IF('исход данные ЭЭ'!I186=LARGE('исход данные ЭЭ'!I$133:I$199,2),8,IF('исход данные ЭЭ'!I186=LARGE('исход данные ЭЭ'!I$133:I$199,3),6,0)))</f>
        <v>0</v>
      </c>
      <c r="J191" s="34">
        <f>IF('исход данные ЭЭ'!J186="да",3,0)</f>
        <v>0</v>
      </c>
      <c r="K191" s="34">
        <f>IF('исход данные ЭЭ'!K186="нет",0,IF('исход данные ЭЭ'!K186="да",5))</f>
        <v>0</v>
      </c>
      <c r="L191" s="71" t="str">
        <f t="shared" si="8"/>
        <v>не участвует в конкурсе</v>
      </c>
      <c r="M191" s="107"/>
      <c r="N191" s="72">
        <f t="shared" si="9"/>
        <v>0</v>
      </c>
    </row>
    <row r="192" spans="1:14" x14ac:dyDescent="0.2">
      <c r="A192" s="18">
        <v>55</v>
      </c>
      <c r="B192" s="19" t="s">
        <v>205</v>
      </c>
      <c r="C192" s="19" t="s">
        <v>219</v>
      </c>
      <c r="D192" s="34"/>
      <c r="E192" s="34" t="s">
        <v>269</v>
      </c>
      <c r="F192" s="34">
        <f>IF(AND('исход данные ЭЭ'!F187&gt;=0,'исход данные ЭЭ'!F187&lt;5%),10,IF(AND('исход данные ЭЭ'!F187&gt;=5%,'исход данные ЭЭ'!F187&lt;10%),8,IF(AND('исход данные ЭЭ'!F187&gt;=10%,'исход данные ЭЭ'!F187&lt;15%),6,IF(AND('исход данные ЭЭ'!F187&gt;=15%,'исход данные ЭЭ'!F187&lt;20%),4,IF('исход данные ЭЭ'!F187&gt;=20%,0)))))</f>
        <v>8</v>
      </c>
      <c r="G192" s="34">
        <f>IF('исход данные ЭЭ'!G187="Нет",0,IF('исход данные ЭЭ'!G187="да",3,IF('исход данные ЭЭ'!G187="на стадии",2)))</f>
        <v>0</v>
      </c>
      <c r="H192" s="34">
        <f>IF('исход данные ЭЭ'!H187="да",2,0)</f>
        <v>0</v>
      </c>
      <c r="I192" s="34">
        <f>IF('исход данные ЭЭ'!I187=LARGE('исход данные ЭЭ'!I$133:I$199,1),10,IF('исход данные ЭЭ'!I187=LARGE('исход данные ЭЭ'!I$133:I$199,2),8,IF('исход данные ЭЭ'!I187=LARGE('исход данные ЭЭ'!I$133:I$199,3),6,0)))</f>
        <v>0</v>
      </c>
      <c r="J192" s="34">
        <f>IF('исход данные ЭЭ'!J187="да",3,0)</f>
        <v>0</v>
      </c>
      <c r="K192" s="34">
        <f>IF('исход данные ЭЭ'!K187="нет",0,IF('исход данные ЭЭ'!K187="да",5))</f>
        <v>0</v>
      </c>
      <c r="L192" s="71" t="str">
        <f t="shared" si="8"/>
        <v>не участвует в конкурсе</v>
      </c>
      <c r="M192" s="107"/>
      <c r="N192" s="72">
        <f t="shared" si="9"/>
        <v>0</v>
      </c>
    </row>
    <row r="193" spans="1:14" x14ac:dyDescent="0.2">
      <c r="A193" s="18">
        <v>56</v>
      </c>
      <c r="B193" s="19" t="s">
        <v>206</v>
      </c>
      <c r="C193" s="19" t="s">
        <v>219</v>
      </c>
      <c r="D193" s="34"/>
      <c r="E193" s="34" t="s">
        <v>269</v>
      </c>
      <c r="F193" s="34">
        <f>IF(AND('исход данные ЭЭ'!F188&gt;=0,'исход данные ЭЭ'!F188&lt;5%),10,IF(AND('исход данные ЭЭ'!F188&gt;=5%,'исход данные ЭЭ'!F188&lt;10%),8,IF(AND('исход данные ЭЭ'!F188&gt;=10%,'исход данные ЭЭ'!F188&lt;15%),6,IF(AND('исход данные ЭЭ'!F188&gt;=15%,'исход данные ЭЭ'!F188&lt;20%),4,IF('исход данные ЭЭ'!F188&gt;=20%,0)))))</f>
        <v>10</v>
      </c>
      <c r="G193" s="34">
        <f>IF('исход данные ЭЭ'!G188="Нет",0,IF('исход данные ЭЭ'!G188="да",3,IF('исход данные ЭЭ'!G188="на стадии",2)))</f>
        <v>0</v>
      </c>
      <c r="H193" s="34">
        <f>IF('исход данные ЭЭ'!H188="да",2,0)</f>
        <v>0</v>
      </c>
      <c r="I193" s="34">
        <f>IF('исход данные ЭЭ'!I188=LARGE('исход данные ЭЭ'!I$133:I$199,1),10,IF('исход данные ЭЭ'!I188=LARGE('исход данные ЭЭ'!I$133:I$199,2),8,IF('исход данные ЭЭ'!I188=LARGE('исход данные ЭЭ'!I$133:I$199,3),6,0)))</f>
        <v>0</v>
      </c>
      <c r="J193" s="34">
        <f>IF('исход данные ЭЭ'!J188="да",3,0)</f>
        <v>0</v>
      </c>
      <c r="K193" s="34">
        <f>IF('исход данные ЭЭ'!K188="нет",0,IF('исход данные ЭЭ'!K188="да",5))</f>
        <v>0</v>
      </c>
      <c r="L193" s="71" t="str">
        <f t="shared" si="8"/>
        <v>не участвует в конкурсе</v>
      </c>
      <c r="M193" s="107"/>
      <c r="N193" s="72">
        <f t="shared" si="9"/>
        <v>0</v>
      </c>
    </row>
    <row r="194" spans="1:14" x14ac:dyDescent="0.2">
      <c r="A194" s="18">
        <v>57</v>
      </c>
      <c r="B194" s="19" t="s">
        <v>207</v>
      </c>
      <c r="C194" s="19" t="s">
        <v>219</v>
      </c>
      <c r="D194" s="34"/>
      <c r="E194" s="34" t="s">
        <v>269</v>
      </c>
      <c r="F194" s="34">
        <f>IF(AND('исход данные ЭЭ'!F189&gt;=0,'исход данные ЭЭ'!F189&lt;5%),10,IF(AND('исход данные ЭЭ'!F189&gt;=5%,'исход данные ЭЭ'!F189&lt;10%),8,IF(AND('исход данные ЭЭ'!F189&gt;=10%,'исход данные ЭЭ'!F189&lt;15%),6,IF(AND('исход данные ЭЭ'!F189&gt;=15%,'исход данные ЭЭ'!F189&lt;20%),4,IF('исход данные ЭЭ'!F189&gt;=20%,0)))))</f>
        <v>10</v>
      </c>
      <c r="G194" s="34">
        <f>IF('исход данные ЭЭ'!G189="Нет",0,IF('исход данные ЭЭ'!G189="да",3,IF('исход данные ЭЭ'!G189="на стадии",2)))</f>
        <v>0</v>
      </c>
      <c r="H194" s="34">
        <f>IF('исход данные ЭЭ'!H189="да",2,0)</f>
        <v>0</v>
      </c>
      <c r="I194" s="34">
        <f>IF('исход данные ЭЭ'!I189=LARGE('исход данные ЭЭ'!I$133:I$199,1),10,IF('исход данные ЭЭ'!I189=LARGE('исход данные ЭЭ'!I$133:I$199,2),8,IF('исход данные ЭЭ'!I189=LARGE('исход данные ЭЭ'!I$133:I$199,3),6,0)))</f>
        <v>0</v>
      </c>
      <c r="J194" s="34">
        <f>IF('исход данные ЭЭ'!J189="да",3,0)</f>
        <v>0</v>
      </c>
      <c r="K194" s="34">
        <f>IF('исход данные ЭЭ'!K189="нет",0,IF('исход данные ЭЭ'!K189="да",5))</f>
        <v>0</v>
      </c>
      <c r="L194" s="71" t="str">
        <f t="shared" si="8"/>
        <v>не участвует в конкурсе</v>
      </c>
      <c r="M194" s="107"/>
      <c r="N194" s="72">
        <f t="shared" si="9"/>
        <v>0</v>
      </c>
    </row>
    <row r="195" spans="1:14" x14ac:dyDescent="0.2">
      <c r="A195" s="18">
        <v>58</v>
      </c>
      <c r="B195" s="19" t="s">
        <v>208</v>
      </c>
      <c r="C195" s="19" t="s">
        <v>219</v>
      </c>
      <c r="D195" s="34"/>
      <c r="E195" s="34" t="s">
        <v>269</v>
      </c>
      <c r="F195" s="34">
        <f>IF(AND('исход данные ЭЭ'!F190&gt;=0,'исход данные ЭЭ'!F190&lt;5%),10,IF(AND('исход данные ЭЭ'!F190&gt;=5%,'исход данные ЭЭ'!F190&lt;10%),8,IF(AND('исход данные ЭЭ'!F190&gt;=10%,'исход данные ЭЭ'!F190&lt;15%),6,IF(AND('исход данные ЭЭ'!F190&gt;=15%,'исход данные ЭЭ'!F190&lt;20%),4,IF('исход данные ЭЭ'!F190&gt;=20%,0)))))</f>
        <v>10</v>
      </c>
      <c r="G195" s="34">
        <f>IF('исход данные ЭЭ'!G190="Нет",0,IF('исход данные ЭЭ'!G190="да",3,IF('исход данные ЭЭ'!G190="на стадии",2)))</f>
        <v>0</v>
      </c>
      <c r="H195" s="34">
        <f>IF('исход данные ЭЭ'!H190="да",2,0)</f>
        <v>0</v>
      </c>
      <c r="I195" s="34">
        <f>IF('исход данные ЭЭ'!I190=LARGE('исход данные ЭЭ'!I$133:I$199,1),10,IF('исход данные ЭЭ'!I190=LARGE('исход данные ЭЭ'!I$133:I$199,2),8,IF('исход данные ЭЭ'!I190=LARGE('исход данные ЭЭ'!I$133:I$199,3),6,0)))</f>
        <v>0</v>
      </c>
      <c r="J195" s="34">
        <f>IF('исход данные ЭЭ'!J190="да",3,0)</f>
        <v>0</v>
      </c>
      <c r="K195" s="34">
        <f>IF('исход данные ЭЭ'!K190="нет",0,IF('исход данные ЭЭ'!K190="да",5))</f>
        <v>0</v>
      </c>
      <c r="L195" s="71" t="str">
        <f t="shared" si="8"/>
        <v>не участвует в конкурсе</v>
      </c>
      <c r="M195" s="107"/>
      <c r="N195" s="72">
        <f t="shared" si="9"/>
        <v>0</v>
      </c>
    </row>
    <row r="196" spans="1:14" x14ac:dyDescent="0.2">
      <c r="A196" s="18">
        <v>59</v>
      </c>
      <c r="B196" s="19" t="s">
        <v>209</v>
      </c>
      <c r="C196" s="19" t="s">
        <v>219</v>
      </c>
      <c r="D196" s="34"/>
      <c r="E196" s="34" t="s">
        <v>269</v>
      </c>
      <c r="F196" s="34">
        <f>IF(AND('исход данные ЭЭ'!F191&gt;=0,'исход данные ЭЭ'!F191&lt;5%),10,IF(AND('исход данные ЭЭ'!F191&gt;=5%,'исход данные ЭЭ'!F191&lt;10%),8,IF(AND('исход данные ЭЭ'!F191&gt;=10%,'исход данные ЭЭ'!F191&lt;15%),6,IF(AND('исход данные ЭЭ'!F191&gt;=15%,'исход данные ЭЭ'!F191&lt;20%),4,IF('исход данные ЭЭ'!F191&gt;=20%,0)))))</f>
        <v>10</v>
      </c>
      <c r="G196" s="34">
        <f>IF('исход данные ЭЭ'!G191="Нет",0,IF('исход данные ЭЭ'!G191="да",3,IF('исход данные ЭЭ'!G191="на стадии",2)))</f>
        <v>0</v>
      </c>
      <c r="H196" s="34">
        <f>IF('исход данные ЭЭ'!H191="да",2,0)</f>
        <v>0</v>
      </c>
      <c r="I196" s="34">
        <f>IF('исход данные ЭЭ'!I191=LARGE('исход данные ЭЭ'!I$133:I$199,1),10,IF('исход данные ЭЭ'!I191=LARGE('исход данные ЭЭ'!I$133:I$199,2),8,IF('исход данные ЭЭ'!I191=LARGE('исход данные ЭЭ'!I$133:I$199,3),6,0)))</f>
        <v>0</v>
      </c>
      <c r="J196" s="34">
        <f>IF('исход данные ЭЭ'!J191="да",3,0)</f>
        <v>0</v>
      </c>
      <c r="K196" s="34">
        <f>IF('исход данные ЭЭ'!K191="нет",0,IF('исход данные ЭЭ'!K191="да",5))</f>
        <v>0</v>
      </c>
      <c r="L196" s="71" t="str">
        <f t="shared" si="8"/>
        <v>не участвует в конкурсе</v>
      </c>
      <c r="M196" s="107"/>
      <c r="N196" s="72">
        <f t="shared" si="9"/>
        <v>0</v>
      </c>
    </row>
    <row r="197" spans="1:14" x14ac:dyDescent="0.2">
      <c r="A197" s="18">
        <v>60</v>
      </c>
      <c r="B197" s="19" t="s">
        <v>210</v>
      </c>
      <c r="C197" s="19" t="s">
        <v>219</v>
      </c>
      <c r="D197" s="34"/>
      <c r="E197" s="34" t="s">
        <v>269</v>
      </c>
      <c r="F197" s="34">
        <f>IF(AND('исход данные ЭЭ'!F192&gt;=0,'исход данные ЭЭ'!F192&lt;5%),10,IF(AND('исход данные ЭЭ'!F192&gt;=5%,'исход данные ЭЭ'!F192&lt;10%),8,IF(AND('исход данные ЭЭ'!F192&gt;=10%,'исход данные ЭЭ'!F192&lt;15%),6,IF(AND('исход данные ЭЭ'!F192&gt;=15%,'исход данные ЭЭ'!F192&lt;20%),4,IF('исход данные ЭЭ'!F192&gt;=20%,0)))))</f>
        <v>10</v>
      </c>
      <c r="G197" s="34">
        <f>IF('исход данные ЭЭ'!G192="Нет",0,IF('исход данные ЭЭ'!G192="да",3,IF('исход данные ЭЭ'!G192="на стадии",2)))</f>
        <v>0</v>
      </c>
      <c r="H197" s="34">
        <f>IF('исход данные ЭЭ'!H192="да",2,0)</f>
        <v>0</v>
      </c>
      <c r="I197" s="34">
        <f>IF('исход данные ЭЭ'!I192=LARGE('исход данные ЭЭ'!I$133:I$199,1),10,IF('исход данные ЭЭ'!I192=LARGE('исход данные ЭЭ'!I$133:I$199,2),8,IF('исход данные ЭЭ'!I192=LARGE('исход данные ЭЭ'!I$133:I$199,3),6,0)))</f>
        <v>0</v>
      </c>
      <c r="J197" s="34">
        <f>IF('исход данные ЭЭ'!J192="да",3,0)</f>
        <v>3</v>
      </c>
      <c r="K197" s="34">
        <f>IF('исход данные ЭЭ'!K192="нет",0,IF('исход данные ЭЭ'!K192="да",5))</f>
        <v>0</v>
      </c>
      <c r="L197" s="71" t="str">
        <f t="shared" si="8"/>
        <v>не участвует в конкурсе</v>
      </c>
      <c r="M197" s="107"/>
      <c r="N197" s="72">
        <f t="shared" si="9"/>
        <v>0</v>
      </c>
    </row>
    <row r="198" spans="1:14" x14ac:dyDescent="0.2">
      <c r="A198" s="18">
        <v>61</v>
      </c>
      <c r="B198" s="19" t="s">
        <v>211</v>
      </c>
      <c r="C198" s="19" t="s">
        <v>219</v>
      </c>
      <c r="D198" s="34"/>
      <c r="E198" s="34" t="s">
        <v>269</v>
      </c>
      <c r="F198" s="34">
        <f>IF(AND('исход данные ЭЭ'!F193&gt;=0,'исход данные ЭЭ'!F193&lt;5%),10,IF(AND('исход данные ЭЭ'!F193&gt;=5%,'исход данные ЭЭ'!F193&lt;10%),8,IF(AND('исход данные ЭЭ'!F193&gt;=10%,'исход данные ЭЭ'!F193&lt;15%),6,IF(AND('исход данные ЭЭ'!F193&gt;=15%,'исход данные ЭЭ'!F193&lt;20%),4,IF('исход данные ЭЭ'!F193&gt;=20%,0)))))</f>
        <v>10</v>
      </c>
      <c r="G198" s="34">
        <f>IF('исход данные ЭЭ'!G193="Нет",0,IF('исход данные ЭЭ'!G193="да",3,IF('исход данные ЭЭ'!G193="на стадии",2)))</f>
        <v>0</v>
      </c>
      <c r="H198" s="34">
        <f>IF('исход данные ЭЭ'!H193="да",2,0)</f>
        <v>0</v>
      </c>
      <c r="I198" s="34">
        <f>IF('исход данные ЭЭ'!I193=LARGE('исход данные ЭЭ'!I$133:I$199,1),10,IF('исход данные ЭЭ'!I193=LARGE('исход данные ЭЭ'!I$133:I$199,2),8,IF('исход данные ЭЭ'!I193=LARGE('исход данные ЭЭ'!I$133:I$199,3),6,0)))</f>
        <v>0</v>
      </c>
      <c r="J198" s="34">
        <f>IF('исход данные ЭЭ'!J193="да",3,0)</f>
        <v>3</v>
      </c>
      <c r="K198" s="34">
        <f>IF('исход данные ЭЭ'!K193="нет",0,IF('исход данные ЭЭ'!K193="да",5))</f>
        <v>5</v>
      </c>
      <c r="L198" s="71" t="str">
        <f t="shared" si="8"/>
        <v>не участвует в конкурсе</v>
      </c>
      <c r="M198" s="107"/>
      <c r="N198" s="72">
        <f t="shared" si="9"/>
        <v>0</v>
      </c>
    </row>
    <row r="199" spans="1:14" x14ac:dyDescent="0.2">
      <c r="A199" s="18">
        <v>62</v>
      </c>
      <c r="B199" s="19" t="s">
        <v>212</v>
      </c>
      <c r="C199" s="19" t="s">
        <v>219</v>
      </c>
      <c r="D199" s="34"/>
      <c r="E199" s="34">
        <v>2</v>
      </c>
      <c r="F199" s="34">
        <f>IF(AND('исход данные ЭЭ'!F194&gt;=0,'исход данные ЭЭ'!F194&lt;5%),10,IF(AND('исход данные ЭЭ'!F194&gt;=5%,'исход данные ЭЭ'!F194&lt;10%),8,IF(AND('исход данные ЭЭ'!F194&gt;=10%,'исход данные ЭЭ'!F194&lt;15%),6,IF(AND('исход данные ЭЭ'!F194&gt;=15%,'исход данные ЭЭ'!F194&lt;20%),4,IF('исход данные ЭЭ'!F194&gt;=20%,0)))))</f>
        <v>8</v>
      </c>
      <c r="G199" s="34">
        <f>IF('исход данные ЭЭ'!G194="Нет",0,IF('исход данные ЭЭ'!G194="да",3,IF('исход данные ЭЭ'!G194="на стадии",2)))</f>
        <v>0</v>
      </c>
      <c r="H199" s="34">
        <f>IF('исход данные ЭЭ'!H194="да",2,0)</f>
        <v>0</v>
      </c>
      <c r="I199" s="34">
        <f>IF('исход данные ЭЭ'!I194=LARGE('исход данные ЭЭ'!I$133:I$199,1),10,IF('исход данные ЭЭ'!I194=LARGE('исход данные ЭЭ'!I$133:I$199,2),8,IF('исход данные ЭЭ'!I194=LARGE('исход данные ЭЭ'!I$133:I$199,3),6,0)))</f>
        <v>0</v>
      </c>
      <c r="J199" s="34">
        <f>IF('исход данные ЭЭ'!J194="да",3,0)</f>
        <v>3</v>
      </c>
      <c r="K199" s="34">
        <f>IF('исход данные ЭЭ'!K194="нет",0,IF('исход данные ЭЭ'!K194="да",5))</f>
        <v>0</v>
      </c>
      <c r="L199" s="71">
        <f t="shared" si="8"/>
        <v>13</v>
      </c>
      <c r="M199" s="107"/>
      <c r="N199" s="72">
        <f t="shared" si="9"/>
        <v>23</v>
      </c>
    </row>
    <row r="200" spans="1:14" x14ac:dyDescent="0.2">
      <c r="A200" s="18">
        <v>63</v>
      </c>
      <c r="B200" s="19" t="s">
        <v>213</v>
      </c>
      <c r="C200" s="19" t="s">
        <v>219</v>
      </c>
      <c r="D200" s="34"/>
      <c r="E200" s="34" t="s">
        <v>269</v>
      </c>
      <c r="F200" s="34">
        <f>IF(AND('исход данные ЭЭ'!F195&gt;=0,'исход данные ЭЭ'!F195&lt;5%),10,IF(AND('исход данные ЭЭ'!F195&gt;=5%,'исход данные ЭЭ'!F195&lt;10%),8,IF(AND('исход данные ЭЭ'!F195&gt;=10%,'исход данные ЭЭ'!F195&lt;15%),6,IF(AND('исход данные ЭЭ'!F195&gt;=15%,'исход данные ЭЭ'!F195&lt;20%),4,IF('исход данные ЭЭ'!F195&gt;=20%,0)))))</f>
        <v>10</v>
      </c>
      <c r="G200" s="34">
        <f>IF('исход данные ЭЭ'!G195="Нет",0,IF('исход данные ЭЭ'!G195="да",3,IF('исход данные ЭЭ'!G195="на стадии",2)))</f>
        <v>0</v>
      </c>
      <c r="H200" s="34">
        <f>IF('исход данные ЭЭ'!H195="да",2,0)</f>
        <v>0</v>
      </c>
      <c r="I200" s="34">
        <f>IF('исход данные ЭЭ'!I195=LARGE('исход данные ЭЭ'!I$133:I$199,1),10,IF('исход данные ЭЭ'!I195=LARGE('исход данные ЭЭ'!I$133:I$199,2),8,IF('исход данные ЭЭ'!I195=LARGE('исход данные ЭЭ'!I$133:I$199,3),6,0)))</f>
        <v>0</v>
      </c>
      <c r="J200" s="34">
        <f>IF('исход данные ЭЭ'!J195="да",3,0)</f>
        <v>3</v>
      </c>
      <c r="K200" s="34">
        <f>IF('исход данные ЭЭ'!K195="нет",0,IF('исход данные ЭЭ'!K195="да",5))</f>
        <v>0</v>
      </c>
      <c r="L200" s="71" t="str">
        <f t="shared" si="8"/>
        <v>не участвует в конкурсе</v>
      </c>
      <c r="M200" s="107"/>
      <c r="N200" s="72">
        <f t="shared" si="9"/>
        <v>0</v>
      </c>
    </row>
    <row r="201" spans="1:14" x14ac:dyDescent="0.2">
      <c r="A201" s="18">
        <v>64</v>
      </c>
      <c r="B201" s="19" t="s">
        <v>214</v>
      </c>
      <c r="C201" s="19" t="s">
        <v>219</v>
      </c>
      <c r="D201" s="34"/>
      <c r="E201" s="34" t="s">
        <v>269</v>
      </c>
      <c r="F201" s="34">
        <f>IF(AND('исход данные ЭЭ'!F196&gt;=0,'исход данные ЭЭ'!F196&lt;5%),10,IF(AND('исход данные ЭЭ'!F196&gt;=5%,'исход данные ЭЭ'!F196&lt;10%),8,IF(AND('исход данные ЭЭ'!F196&gt;=10%,'исход данные ЭЭ'!F196&lt;15%),6,IF(AND('исход данные ЭЭ'!F196&gt;=15%,'исход данные ЭЭ'!F196&lt;20%),4,IF('исход данные ЭЭ'!F196&gt;=20%,0)))))</f>
        <v>0</v>
      </c>
      <c r="G201" s="34">
        <f>IF('исход данные ЭЭ'!G196="Нет",0,IF('исход данные ЭЭ'!G196="да",3,IF('исход данные ЭЭ'!G196="на стадии",2)))</f>
        <v>0</v>
      </c>
      <c r="H201" s="34">
        <f>IF('исход данные ЭЭ'!H196="да",2,0)</f>
        <v>0</v>
      </c>
      <c r="I201" s="34">
        <f>IF('исход данные ЭЭ'!I196=LARGE('исход данные ЭЭ'!I$133:I$199,1),10,IF('исход данные ЭЭ'!I196=LARGE('исход данные ЭЭ'!I$133:I$199,2),8,IF('исход данные ЭЭ'!I196=LARGE('исход данные ЭЭ'!I$133:I$199,3),6,0)))</f>
        <v>10</v>
      </c>
      <c r="J201" s="34">
        <f>IF('исход данные ЭЭ'!J196="да",3,0)</f>
        <v>3</v>
      </c>
      <c r="K201" s="34">
        <f>IF('исход данные ЭЭ'!K196="нет",0,IF('исход данные ЭЭ'!K196="да",5))</f>
        <v>0</v>
      </c>
      <c r="L201" s="71" t="str">
        <f t="shared" si="8"/>
        <v>не участвует в конкурсе</v>
      </c>
      <c r="M201" s="107"/>
      <c r="N201" s="72">
        <f t="shared" si="9"/>
        <v>0</v>
      </c>
    </row>
    <row r="202" spans="1:14" x14ac:dyDescent="0.2">
      <c r="A202" s="18">
        <v>65</v>
      </c>
      <c r="B202" s="19" t="s">
        <v>215</v>
      </c>
      <c r="C202" s="19" t="s">
        <v>219</v>
      </c>
      <c r="D202" s="34"/>
      <c r="E202" s="34">
        <v>4</v>
      </c>
      <c r="F202" s="34">
        <f>IF(AND('исход данные ЭЭ'!F197&gt;=0,'исход данные ЭЭ'!F197&lt;5%),10,IF(AND('исход данные ЭЭ'!F197&gt;=5%,'исход данные ЭЭ'!F197&lt;10%),8,IF(AND('исход данные ЭЭ'!F197&gt;=10%,'исход данные ЭЭ'!F197&lt;15%),6,IF(AND('исход данные ЭЭ'!F197&gt;=15%,'исход данные ЭЭ'!F197&lt;20%),4,IF('исход данные ЭЭ'!F197&gt;=20%,0)))))</f>
        <v>8</v>
      </c>
      <c r="G202" s="34">
        <f>IF('исход данные ЭЭ'!G197="Нет",0,IF('исход данные ЭЭ'!G197="да",3,IF('исход данные ЭЭ'!G197="на стадии",2)))</f>
        <v>0</v>
      </c>
      <c r="H202" s="34">
        <f>IF('исход данные ЭЭ'!H197="да",2,0)</f>
        <v>0</v>
      </c>
      <c r="I202" s="34">
        <f>IF('исход данные ЭЭ'!I197=LARGE('исход данные ЭЭ'!I$133:I$199,1),10,IF('исход данные ЭЭ'!I197=LARGE('исход данные ЭЭ'!I$133:I$199,2),8,IF('исход данные ЭЭ'!I197=LARGE('исход данные ЭЭ'!I$133:I$199,3),6,0)))</f>
        <v>0</v>
      </c>
      <c r="J202" s="34">
        <f>IF('исход данные ЭЭ'!J197="да",3,0)</f>
        <v>3</v>
      </c>
      <c r="K202" s="34">
        <f>IF('исход данные ЭЭ'!K197="нет",0,IF('исход данные ЭЭ'!K197="да",5))</f>
        <v>0</v>
      </c>
      <c r="L202" s="71">
        <f t="shared" si="8"/>
        <v>15</v>
      </c>
      <c r="M202" s="107"/>
      <c r="N202" s="72">
        <f t="shared" si="9"/>
        <v>22</v>
      </c>
    </row>
    <row r="203" spans="1:14" x14ac:dyDescent="0.2">
      <c r="A203" s="18">
        <v>66</v>
      </c>
      <c r="B203" s="19" t="s">
        <v>216</v>
      </c>
      <c r="C203" s="19" t="s">
        <v>219</v>
      </c>
      <c r="D203" s="34"/>
      <c r="E203" s="34" t="s">
        <v>269</v>
      </c>
      <c r="F203" s="34">
        <f>IF(AND('исход данные ЭЭ'!F198&gt;=0,'исход данные ЭЭ'!F198&lt;5%),10,IF(AND('исход данные ЭЭ'!F198&gt;=5%,'исход данные ЭЭ'!F198&lt;10%),8,IF(AND('исход данные ЭЭ'!F198&gt;=10%,'исход данные ЭЭ'!F198&lt;15%),6,IF(AND('исход данные ЭЭ'!F198&gt;=15%,'исход данные ЭЭ'!F198&lt;20%),4,IF('исход данные ЭЭ'!F198&gt;=20%,0)))))</f>
        <v>10</v>
      </c>
      <c r="G203" s="34">
        <f>IF('исход данные ЭЭ'!G198="Нет",0,IF('исход данные ЭЭ'!G198="да",3,IF('исход данные ЭЭ'!G198="на стадии",2)))</f>
        <v>0</v>
      </c>
      <c r="H203" s="34">
        <f>IF('исход данные ЭЭ'!H198="да",2,0)</f>
        <v>0</v>
      </c>
      <c r="I203" s="34">
        <f>IF('исход данные ЭЭ'!I198=LARGE('исход данные ЭЭ'!I$133:I$199,1),10,IF('исход данные ЭЭ'!I198=LARGE('исход данные ЭЭ'!I$133:I$199,2),8,IF('исход данные ЭЭ'!I198=LARGE('исход данные ЭЭ'!I$133:I$199,3),6,0)))</f>
        <v>0</v>
      </c>
      <c r="J203" s="34">
        <f>IF('исход данные ЭЭ'!J198="да",3,0)</f>
        <v>0</v>
      </c>
      <c r="K203" s="34">
        <f>IF('исход данные ЭЭ'!K198="нет",0,IF('исход данные ЭЭ'!K198="да",5))</f>
        <v>0</v>
      </c>
      <c r="L203" s="71" t="str">
        <f t="shared" ref="L203:L204" si="10">IF(E203="не берём в рейтинг","не участвует в конкурсе",SUM(E203:K203))</f>
        <v>не участвует в конкурсе</v>
      </c>
      <c r="M203" s="107"/>
      <c r="N203" s="72">
        <f t="shared" ref="N203:N204" si="11">IF(L203="не участвует в конкурсе",0,_xlfn.RANK.EQ(L203,$L$138:$L$204))</f>
        <v>0</v>
      </c>
    </row>
    <row r="204" spans="1:14" x14ac:dyDescent="0.2">
      <c r="A204" s="18">
        <v>67</v>
      </c>
      <c r="B204" s="19" t="s">
        <v>217</v>
      </c>
      <c r="C204" s="19" t="s">
        <v>219</v>
      </c>
      <c r="D204" s="34"/>
      <c r="E204" s="34" t="s">
        <v>269</v>
      </c>
      <c r="F204" s="34">
        <f>IF(AND('исход данные ЭЭ'!F199&gt;=0,'исход данные ЭЭ'!F199&lt;5%),10,IF(AND('исход данные ЭЭ'!F199&gt;=5%,'исход данные ЭЭ'!F199&lt;10%),8,IF(AND('исход данные ЭЭ'!F199&gt;=10%,'исход данные ЭЭ'!F199&lt;15%),6,IF(AND('исход данные ЭЭ'!F199&gt;=15%,'исход данные ЭЭ'!F199&lt;20%),4,IF('исход данные ЭЭ'!F199&gt;=20%,0)))))</f>
        <v>10</v>
      </c>
      <c r="G204" s="34">
        <f>IF('исход данные ЭЭ'!G199="Нет",0,IF('исход данные ЭЭ'!G199="да",3,IF('исход данные ЭЭ'!G199="на стадии",2)))</f>
        <v>0</v>
      </c>
      <c r="H204" s="34">
        <f>IF('исход данные ЭЭ'!H199="да",2,0)</f>
        <v>0</v>
      </c>
      <c r="I204" s="34">
        <f>IF('исход данные ЭЭ'!I199=LARGE('исход данные ЭЭ'!I$133:I$199,1),10,IF('исход данные ЭЭ'!I199=LARGE('исход данные ЭЭ'!I$133:I$199,2),8,IF('исход данные ЭЭ'!I199=LARGE('исход данные ЭЭ'!I$133:I$199,3),6,0)))</f>
        <v>6</v>
      </c>
      <c r="J204" s="34">
        <f>IF('исход данные ЭЭ'!J199="да",3,0)</f>
        <v>3</v>
      </c>
      <c r="K204" s="34">
        <f>IF('исход данные ЭЭ'!K199="нет",0,IF('исход данные ЭЭ'!K199="да",5))</f>
        <v>0</v>
      </c>
      <c r="L204" s="71" t="str">
        <f t="shared" si="10"/>
        <v>не участвует в конкурсе</v>
      </c>
      <c r="M204" s="107"/>
      <c r="N204" s="72">
        <f t="shared" si="11"/>
        <v>0</v>
      </c>
    </row>
  </sheetData>
  <autoFilter ref="A2:N132"/>
  <customSheetViews>
    <customSheetView guid="{DF296F45-16C7-45F2-AC38-44DC996A09B9}" showAutoFilter="1" hiddenColumns="1">
      <pane xSplit="2" ySplit="4" topLeftCell="D5" activePane="bottomRight" state="frozen"/>
      <selection pane="bottomRight" activeCell="K5" sqref="K5"/>
      <pageMargins left="0.7" right="0.7" top="0.75" bottom="0.75" header="0.3" footer="0.3"/>
      <pageSetup paperSize="9" orientation="portrait" horizontalDpi="0" verticalDpi="0" r:id="rId1"/>
      <autoFilter ref="A2:N132"/>
    </customSheetView>
    <customSheetView guid="{52A3C148-EFFE-40C3-91DE-D9CEB85802FE}" showAutoFilter="1" hiddenColumns="1" state="hidden">
      <pane xSplit="2" ySplit="4" topLeftCell="E122" activePane="bottomRight" state="frozen"/>
      <selection pane="bottomRight" activeCell="N13" sqref="N13"/>
      <pageMargins left="0.7" right="0.7" top="0.75" bottom="0.75" header="0.3" footer="0.3"/>
      <pageSetup paperSize="9" orientation="portrait" horizontalDpi="0" verticalDpi="0" r:id="rId2"/>
      <autoFilter ref="A2:N132"/>
    </customSheetView>
  </customSheetViews>
  <mergeCells count="2">
    <mergeCell ref="A2:A3"/>
    <mergeCell ref="A136:A137"/>
  </mergeCells>
  <conditionalFormatting sqref="N138:N204">
    <cfRule type="cellIs" dxfId="5" priority="4" operator="equal">
      <formula>3</formula>
    </cfRule>
    <cfRule type="cellIs" dxfId="4" priority="5" operator="equal">
      <formula>2</formula>
    </cfRule>
    <cfRule type="cellIs" dxfId="3" priority="6" operator="equal">
      <formula>1</formula>
    </cfRule>
  </conditionalFormatting>
  <conditionalFormatting sqref="N5:N135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7" right="0.7" top="0.75" bottom="0.75" header="0.3" footer="0.3"/>
  <pageSetup paperSize="9" orientation="portrait" horizontalDpi="0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84"/>
  <sheetViews>
    <sheetView tabSelected="1" zoomScale="86" zoomScaleNormal="86" workbookViewId="0">
      <pane xSplit="2" ySplit="5" topLeftCell="C6" activePane="bottomRight" state="frozen"/>
      <selection pane="topRight" activeCell="D1" sqref="D1"/>
      <selection pane="bottomLeft" activeCell="A5" sqref="A5"/>
      <selection pane="bottomRight" activeCell="M9" sqref="M9"/>
    </sheetView>
  </sheetViews>
  <sheetFormatPr defaultRowHeight="15.75" x14ac:dyDescent="0.25"/>
  <cols>
    <col min="1" max="1" width="9.140625" style="15"/>
    <col min="2" max="2" width="40.140625" style="108" customWidth="1"/>
    <col min="3" max="3" width="15" style="15" customWidth="1"/>
    <col min="4" max="4" width="17.7109375" style="41" customWidth="1"/>
    <col min="5" max="5" width="16.28515625" style="49" customWidth="1"/>
    <col min="6" max="6" width="13.42578125" style="15" customWidth="1"/>
    <col min="7" max="7" width="26.140625" style="15" customWidth="1"/>
    <col min="8" max="8" width="14.7109375" style="41" customWidth="1"/>
    <col min="9" max="9" width="15.28515625" style="15" customWidth="1"/>
    <col min="10" max="10" width="17.5703125" style="30" customWidth="1"/>
    <col min="11" max="11" width="12" style="49" customWidth="1"/>
    <col min="12" max="12" width="15.85546875" style="52" customWidth="1"/>
    <col min="13" max="13" width="20.140625" style="113" customWidth="1"/>
    <col min="14" max="14" width="30.42578125" style="15" customWidth="1"/>
    <col min="15" max="16384" width="9.140625" style="15"/>
  </cols>
  <sheetData>
    <row r="1" spans="1:13" ht="24.75" customHeight="1" x14ac:dyDescent="0.25">
      <c r="A1" s="132" t="s">
        <v>420</v>
      </c>
      <c r="B1" s="15"/>
    </row>
    <row r="2" spans="1:13" ht="16.5" thickBot="1" x14ac:dyDescent="0.3"/>
    <row r="3" spans="1:13" s="30" customFormat="1" ht="16.5" hidden="1" thickBot="1" x14ac:dyDescent="0.3">
      <c r="A3" s="114"/>
      <c r="B3" s="115" t="s">
        <v>243</v>
      </c>
      <c r="C3" s="116" t="s">
        <v>10</v>
      </c>
      <c r="D3" s="116" t="s">
        <v>10</v>
      </c>
      <c r="E3" s="117" t="s">
        <v>10</v>
      </c>
      <c r="F3" s="116" t="s">
        <v>13</v>
      </c>
      <c r="G3" s="116" t="s">
        <v>13</v>
      </c>
      <c r="H3" s="116" t="s">
        <v>10</v>
      </c>
      <c r="I3" s="116" t="s">
        <v>10</v>
      </c>
      <c r="J3" s="116" t="s">
        <v>10</v>
      </c>
      <c r="K3" s="117" t="s">
        <v>10</v>
      </c>
      <c r="L3" s="118"/>
      <c r="M3" s="109"/>
    </row>
    <row r="4" spans="1:13" s="49" customFormat="1" ht="93" customHeight="1" x14ac:dyDescent="0.2">
      <c r="A4" s="134" t="s">
        <v>15</v>
      </c>
      <c r="B4" s="67" t="s">
        <v>351</v>
      </c>
      <c r="C4" s="119" t="s">
        <v>16</v>
      </c>
      <c r="D4" s="119" t="s">
        <v>2</v>
      </c>
      <c r="E4" s="119" t="s">
        <v>3</v>
      </c>
      <c r="F4" s="119" t="s">
        <v>221</v>
      </c>
      <c r="G4" s="119" t="s">
        <v>5</v>
      </c>
      <c r="H4" s="119" t="s">
        <v>246</v>
      </c>
      <c r="I4" s="119" t="s">
        <v>239</v>
      </c>
      <c r="J4" s="119" t="s">
        <v>6</v>
      </c>
      <c r="K4" s="119" t="s">
        <v>8</v>
      </c>
      <c r="L4" s="68" t="s">
        <v>222</v>
      </c>
      <c r="M4" s="110" t="s">
        <v>238</v>
      </c>
    </row>
    <row r="5" spans="1:13" ht="16.5" customHeight="1" x14ac:dyDescent="0.25">
      <c r="A5" s="120"/>
      <c r="B5" s="120"/>
      <c r="C5" s="121" t="s">
        <v>1</v>
      </c>
      <c r="D5" s="121"/>
      <c r="E5" s="121"/>
      <c r="F5" s="121"/>
      <c r="G5" s="121" t="s">
        <v>271</v>
      </c>
      <c r="H5" s="121"/>
      <c r="I5" s="121"/>
      <c r="J5" s="121"/>
      <c r="K5" s="121"/>
      <c r="L5" s="122"/>
      <c r="M5" s="111"/>
    </row>
    <row r="6" spans="1:13" x14ac:dyDescent="0.2">
      <c r="A6" s="123" t="s">
        <v>226</v>
      </c>
      <c r="B6" s="124" t="s">
        <v>323</v>
      </c>
      <c r="C6" s="125"/>
      <c r="D6" s="126">
        <v>9</v>
      </c>
      <c r="E6" s="127">
        <v>8</v>
      </c>
      <c r="F6" s="128">
        <v>10</v>
      </c>
      <c r="G6" s="129">
        <v>0</v>
      </c>
      <c r="H6" s="126">
        <v>0</v>
      </c>
      <c r="I6" s="129">
        <v>10</v>
      </c>
      <c r="J6" s="126">
        <v>3</v>
      </c>
      <c r="K6" s="127">
        <v>1</v>
      </c>
      <c r="L6" s="133">
        <v>41</v>
      </c>
      <c r="M6" s="112">
        <v>1</v>
      </c>
    </row>
    <row r="7" spans="1:13" x14ac:dyDescent="0.2">
      <c r="A7" s="123" t="s">
        <v>227</v>
      </c>
      <c r="B7" s="124" t="s">
        <v>304</v>
      </c>
      <c r="C7" s="125"/>
      <c r="D7" s="126">
        <v>9</v>
      </c>
      <c r="E7" s="127">
        <v>8</v>
      </c>
      <c r="F7" s="128">
        <v>10</v>
      </c>
      <c r="G7" s="129">
        <v>0</v>
      </c>
      <c r="H7" s="126">
        <v>0</v>
      </c>
      <c r="I7" s="129">
        <v>8</v>
      </c>
      <c r="J7" s="126">
        <v>3</v>
      </c>
      <c r="K7" s="127">
        <v>1</v>
      </c>
      <c r="L7" s="133">
        <v>39</v>
      </c>
      <c r="M7" s="112">
        <v>2</v>
      </c>
    </row>
    <row r="8" spans="1:13" x14ac:dyDescent="0.2">
      <c r="A8" s="123" t="s">
        <v>228</v>
      </c>
      <c r="B8" s="131" t="s">
        <v>335</v>
      </c>
      <c r="C8" s="125"/>
      <c r="D8" s="126">
        <v>9</v>
      </c>
      <c r="E8" s="127">
        <v>10</v>
      </c>
      <c r="F8" s="128">
        <v>10</v>
      </c>
      <c r="G8" s="129">
        <v>0</v>
      </c>
      <c r="H8" s="126">
        <v>0</v>
      </c>
      <c r="I8" s="129">
        <v>6</v>
      </c>
      <c r="J8" s="126">
        <v>3</v>
      </c>
      <c r="K8" s="127">
        <v>1</v>
      </c>
      <c r="L8" s="133">
        <v>39</v>
      </c>
      <c r="M8" s="112">
        <v>3</v>
      </c>
    </row>
    <row r="9" spans="1:13" x14ac:dyDescent="0.2">
      <c r="A9" s="123" t="s">
        <v>229</v>
      </c>
      <c r="B9" s="124" t="s">
        <v>279</v>
      </c>
      <c r="C9" s="125"/>
      <c r="D9" s="126">
        <v>9</v>
      </c>
      <c r="E9" s="135">
        <v>10</v>
      </c>
      <c r="F9" s="128">
        <v>10</v>
      </c>
      <c r="G9" s="129">
        <v>0</v>
      </c>
      <c r="H9" s="126">
        <v>0</v>
      </c>
      <c r="I9" s="129">
        <v>0</v>
      </c>
      <c r="J9" s="126">
        <v>3</v>
      </c>
      <c r="K9" s="127">
        <v>1</v>
      </c>
      <c r="L9" s="130">
        <v>33</v>
      </c>
      <c r="M9" s="112">
        <v>4</v>
      </c>
    </row>
    <row r="10" spans="1:13" x14ac:dyDescent="0.2">
      <c r="A10" s="123" t="s">
        <v>230</v>
      </c>
      <c r="B10" s="124" t="s">
        <v>290</v>
      </c>
      <c r="C10" s="125"/>
      <c r="D10" s="126">
        <v>9</v>
      </c>
      <c r="E10" s="127">
        <v>8</v>
      </c>
      <c r="F10" s="128">
        <v>10</v>
      </c>
      <c r="G10" s="129">
        <v>0</v>
      </c>
      <c r="H10" s="126">
        <v>2</v>
      </c>
      <c r="I10" s="129">
        <v>0</v>
      </c>
      <c r="J10" s="126">
        <v>3</v>
      </c>
      <c r="K10" s="127">
        <v>1</v>
      </c>
      <c r="L10" s="130">
        <v>33</v>
      </c>
      <c r="M10" s="112">
        <v>4</v>
      </c>
    </row>
    <row r="11" spans="1:13" x14ac:dyDescent="0.2">
      <c r="A11" s="123" t="s">
        <v>231</v>
      </c>
      <c r="B11" s="124" t="s">
        <v>295</v>
      </c>
      <c r="C11" s="125"/>
      <c r="D11" s="126">
        <v>9</v>
      </c>
      <c r="E11" s="127">
        <v>10</v>
      </c>
      <c r="F11" s="128">
        <v>10</v>
      </c>
      <c r="G11" s="129">
        <v>0</v>
      </c>
      <c r="H11" s="126">
        <v>0</v>
      </c>
      <c r="I11" s="129">
        <v>0</v>
      </c>
      <c r="J11" s="126">
        <v>3</v>
      </c>
      <c r="K11" s="127">
        <v>1</v>
      </c>
      <c r="L11" s="130">
        <v>33</v>
      </c>
      <c r="M11" s="112">
        <v>4</v>
      </c>
    </row>
    <row r="12" spans="1:13" x14ac:dyDescent="0.2">
      <c r="A12" s="123" t="s">
        <v>232</v>
      </c>
      <c r="B12" s="124" t="s">
        <v>308</v>
      </c>
      <c r="C12" s="125"/>
      <c r="D12" s="126">
        <v>9</v>
      </c>
      <c r="E12" s="127">
        <v>8</v>
      </c>
      <c r="F12" s="128">
        <v>10</v>
      </c>
      <c r="G12" s="129">
        <v>0</v>
      </c>
      <c r="H12" s="126">
        <v>2</v>
      </c>
      <c r="I12" s="129">
        <v>0</v>
      </c>
      <c r="J12" s="126">
        <v>3</v>
      </c>
      <c r="K12" s="127">
        <v>1</v>
      </c>
      <c r="L12" s="130">
        <v>33</v>
      </c>
      <c r="M12" s="112">
        <v>4</v>
      </c>
    </row>
    <row r="13" spans="1:13" x14ac:dyDescent="0.2">
      <c r="A13" s="123" t="s">
        <v>233</v>
      </c>
      <c r="B13" s="124" t="s">
        <v>310</v>
      </c>
      <c r="C13" s="125"/>
      <c r="D13" s="126">
        <v>9</v>
      </c>
      <c r="E13" s="127">
        <v>10</v>
      </c>
      <c r="F13" s="128">
        <v>10</v>
      </c>
      <c r="G13" s="129">
        <v>0</v>
      </c>
      <c r="H13" s="126">
        <v>0</v>
      </c>
      <c r="I13" s="129">
        <v>0</v>
      </c>
      <c r="J13" s="126">
        <v>3</v>
      </c>
      <c r="K13" s="127">
        <v>1</v>
      </c>
      <c r="L13" s="130">
        <v>33</v>
      </c>
      <c r="M13" s="112">
        <v>4</v>
      </c>
    </row>
    <row r="14" spans="1:13" x14ac:dyDescent="0.2">
      <c r="A14" s="123" t="s">
        <v>234</v>
      </c>
      <c r="B14" s="124" t="s">
        <v>317</v>
      </c>
      <c r="C14" s="125"/>
      <c r="D14" s="126">
        <v>9</v>
      </c>
      <c r="E14" s="127">
        <v>10</v>
      </c>
      <c r="F14" s="128">
        <v>10</v>
      </c>
      <c r="G14" s="129">
        <v>0</v>
      </c>
      <c r="H14" s="126">
        <v>0</v>
      </c>
      <c r="I14" s="129">
        <v>0</v>
      </c>
      <c r="J14" s="126">
        <v>3</v>
      </c>
      <c r="K14" s="127">
        <v>1</v>
      </c>
      <c r="L14" s="130">
        <v>33</v>
      </c>
      <c r="M14" s="112">
        <v>4</v>
      </c>
    </row>
    <row r="15" spans="1:13" x14ac:dyDescent="0.2">
      <c r="A15" s="123" t="s">
        <v>235</v>
      </c>
      <c r="B15" s="124" t="s">
        <v>318</v>
      </c>
      <c r="C15" s="125"/>
      <c r="D15" s="126">
        <v>10</v>
      </c>
      <c r="E15" s="127">
        <v>10</v>
      </c>
      <c r="F15" s="128">
        <v>9</v>
      </c>
      <c r="G15" s="129">
        <v>0</v>
      </c>
      <c r="H15" s="126">
        <v>0</v>
      </c>
      <c r="I15" s="129">
        <v>0</v>
      </c>
      <c r="J15" s="126">
        <v>3</v>
      </c>
      <c r="K15" s="127">
        <v>1</v>
      </c>
      <c r="L15" s="130">
        <v>33</v>
      </c>
      <c r="M15" s="112">
        <v>4</v>
      </c>
    </row>
    <row r="16" spans="1:13" x14ac:dyDescent="0.2">
      <c r="A16" s="123" t="s">
        <v>236</v>
      </c>
      <c r="B16" s="124" t="s">
        <v>322</v>
      </c>
      <c r="C16" s="125"/>
      <c r="D16" s="126">
        <v>9</v>
      </c>
      <c r="E16" s="127">
        <v>10</v>
      </c>
      <c r="F16" s="128">
        <v>10</v>
      </c>
      <c r="G16" s="129">
        <v>0</v>
      </c>
      <c r="H16" s="126">
        <v>0</v>
      </c>
      <c r="I16" s="129">
        <v>0</v>
      </c>
      <c r="J16" s="126">
        <v>3</v>
      </c>
      <c r="K16" s="127">
        <v>1</v>
      </c>
      <c r="L16" s="130">
        <v>33</v>
      </c>
      <c r="M16" s="112">
        <v>4</v>
      </c>
    </row>
    <row r="17" spans="1:13" x14ac:dyDescent="0.2">
      <c r="A17" s="123" t="s">
        <v>352</v>
      </c>
      <c r="B17" s="124" t="s">
        <v>342</v>
      </c>
      <c r="C17" s="125"/>
      <c r="D17" s="126">
        <v>9</v>
      </c>
      <c r="E17" s="127">
        <v>10</v>
      </c>
      <c r="F17" s="128">
        <v>10</v>
      </c>
      <c r="G17" s="129">
        <v>0</v>
      </c>
      <c r="H17" s="126">
        <v>0</v>
      </c>
      <c r="I17" s="129">
        <v>0</v>
      </c>
      <c r="J17" s="126">
        <v>3</v>
      </c>
      <c r="K17" s="127">
        <v>1</v>
      </c>
      <c r="L17" s="130">
        <v>33</v>
      </c>
      <c r="M17" s="112">
        <v>4</v>
      </c>
    </row>
    <row r="18" spans="1:13" x14ac:dyDescent="0.2">
      <c r="A18" s="123" t="s">
        <v>353</v>
      </c>
      <c r="B18" s="124" t="s">
        <v>348</v>
      </c>
      <c r="C18" s="125"/>
      <c r="D18" s="126">
        <v>9</v>
      </c>
      <c r="E18" s="127">
        <v>10</v>
      </c>
      <c r="F18" s="128">
        <v>10</v>
      </c>
      <c r="G18" s="129">
        <v>0</v>
      </c>
      <c r="H18" s="126">
        <v>0</v>
      </c>
      <c r="I18" s="129">
        <v>0</v>
      </c>
      <c r="J18" s="126">
        <v>3</v>
      </c>
      <c r="K18" s="127">
        <v>1</v>
      </c>
      <c r="L18" s="130">
        <v>33</v>
      </c>
      <c r="M18" s="112">
        <v>4</v>
      </c>
    </row>
    <row r="19" spans="1:13" x14ac:dyDescent="0.2">
      <c r="A19" s="123" t="s">
        <v>354</v>
      </c>
      <c r="B19" s="124" t="s">
        <v>350</v>
      </c>
      <c r="C19" s="125"/>
      <c r="D19" s="126">
        <v>9</v>
      </c>
      <c r="E19" s="127">
        <v>8</v>
      </c>
      <c r="F19" s="128">
        <v>10</v>
      </c>
      <c r="G19" s="129">
        <v>0</v>
      </c>
      <c r="H19" s="126">
        <v>2</v>
      </c>
      <c r="I19" s="129">
        <v>0</v>
      </c>
      <c r="J19" s="126">
        <v>3</v>
      </c>
      <c r="K19" s="127">
        <v>1</v>
      </c>
      <c r="L19" s="130">
        <v>33</v>
      </c>
      <c r="M19" s="112">
        <v>4</v>
      </c>
    </row>
    <row r="20" spans="1:13" ht="16.5" customHeight="1" x14ac:dyDescent="0.2">
      <c r="A20" s="123" t="s">
        <v>355</v>
      </c>
      <c r="B20" s="124" t="s">
        <v>273</v>
      </c>
      <c r="C20" s="125"/>
      <c r="D20" s="126">
        <v>9</v>
      </c>
      <c r="E20" s="127">
        <v>10</v>
      </c>
      <c r="F20" s="128">
        <v>10</v>
      </c>
      <c r="G20" s="129">
        <v>0</v>
      </c>
      <c r="H20" s="126">
        <v>0</v>
      </c>
      <c r="I20" s="129">
        <v>0</v>
      </c>
      <c r="J20" s="126">
        <v>3</v>
      </c>
      <c r="K20" s="127">
        <v>0</v>
      </c>
      <c r="L20" s="130">
        <v>32</v>
      </c>
      <c r="M20" s="112">
        <v>15</v>
      </c>
    </row>
    <row r="21" spans="1:13" x14ac:dyDescent="0.2">
      <c r="A21" s="123" t="s">
        <v>356</v>
      </c>
      <c r="B21" s="124" t="s">
        <v>278</v>
      </c>
      <c r="C21" s="125"/>
      <c r="D21" s="126">
        <v>9</v>
      </c>
      <c r="E21" s="127">
        <v>10</v>
      </c>
      <c r="F21" s="128">
        <v>9</v>
      </c>
      <c r="G21" s="129">
        <v>0</v>
      </c>
      <c r="H21" s="126">
        <v>0</v>
      </c>
      <c r="I21" s="129">
        <v>0</v>
      </c>
      <c r="J21" s="126">
        <v>3</v>
      </c>
      <c r="K21" s="127">
        <v>1</v>
      </c>
      <c r="L21" s="130">
        <v>32</v>
      </c>
      <c r="M21" s="112">
        <v>15</v>
      </c>
    </row>
    <row r="22" spans="1:13" x14ac:dyDescent="0.2">
      <c r="A22" s="123" t="s">
        <v>357</v>
      </c>
      <c r="B22" s="124" t="s">
        <v>291</v>
      </c>
      <c r="C22" s="125"/>
      <c r="D22" s="126">
        <v>9</v>
      </c>
      <c r="E22" s="127">
        <v>10</v>
      </c>
      <c r="F22" s="128">
        <v>10</v>
      </c>
      <c r="G22" s="129">
        <v>0</v>
      </c>
      <c r="H22" s="126">
        <v>0</v>
      </c>
      <c r="I22" s="129">
        <v>0</v>
      </c>
      <c r="J22" s="126">
        <v>3</v>
      </c>
      <c r="K22" s="127">
        <v>0</v>
      </c>
      <c r="L22" s="130">
        <v>32</v>
      </c>
      <c r="M22" s="112">
        <v>15</v>
      </c>
    </row>
    <row r="23" spans="1:13" x14ac:dyDescent="0.2">
      <c r="A23" s="123" t="s">
        <v>358</v>
      </c>
      <c r="B23" s="124" t="s">
        <v>324</v>
      </c>
      <c r="C23" s="125"/>
      <c r="D23" s="126">
        <v>9</v>
      </c>
      <c r="E23" s="127">
        <v>10</v>
      </c>
      <c r="F23" s="128">
        <v>10</v>
      </c>
      <c r="G23" s="129">
        <v>0</v>
      </c>
      <c r="H23" s="126">
        <v>0</v>
      </c>
      <c r="I23" s="129">
        <v>0</v>
      </c>
      <c r="J23" s="126">
        <v>3</v>
      </c>
      <c r="K23" s="127">
        <v>0</v>
      </c>
      <c r="L23" s="130">
        <v>32</v>
      </c>
      <c r="M23" s="112">
        <v>15</v>
      </c>
    </row>
    <row r="24" spans="1:13" x14ac:dyDescent="0.2">
      <c r="A24" s="123" t="s">
        <v>359</v>
      </c>
      <c r="B24" s="124" t="s">
        <v>326</v>
      </c>
      <c r="C24" s="125"/>
      <c r="D24" s="126">
        <v>9</v>
      </c>
      <c r="E24" s="127">
        <v>10</v>
      </c>
      <c r="F24" s="128">
        <v>10</v>
      </c>
      <c r="G24" s="129">
        <v>0</v>
      </c>
      <c r="H24" s="126">
        <v>0</v>
      </c>
      <c r="I24" s="129">
        <v>0</v>
      </c>
      <c r="J24" s="126">
        <v>3</v>
      </c>
      <c r="K24" s="127">
        <v>0</v>
      </c>
      <c r="L24" s="130">
        <v>32</v>
      </c>
      <c r="M24" s="112">
        <v>15</v>
      </c>
    </row>
    <row r="25" spans="1:13" x14ac:dyDescent="0.2">
      <c r="A25" s="123" t="s">
        <v>360</v>
      </c>
      <c r="B25" s="124" t="s">
        <v>346</v>
      </c>
      <c r="C25" s="125"/>
      <c r="D25" s="126">
        <v>9</v>
      </c>
      <c r="E25" s="127">
        <v>10</v>
      </c>
      <c r="F25" s="128">
        <v>10</v>
      </c>
      <c r="G25" s="129">
        <v>0</v>
      </c>
      <c r="H25" s="126">
        <v>0</v>
      </c>
      <c r="I25" s="129">
        <v>0</v>
      </c>
      <c r="J25" s="126">
        <v>3</v>
      </c>
      <c r="K25" s="127">
        <v>0</v>
      </c>
      <c r="L25" s="130">
        <v>32</v>
      </c>
      <c r="M25" s="112">
        <v>15</v>
      </c>
    </row>
    <row r="26" spans="1:13" x14ac:dyDescent="0.2">
      <c r="A26" s="123" t="s">
        <v>361</v>
      </c>
      <c r="B26" s="124" t="s">
        <v>277</v>
      </c>
      <c r="C26" s="125"/>
      <c r="D26" s="126">
        <v>9</v>
      </c>
      <c r="E26" s="127">
        <v>8</v>
      </c>
      <c r="F26" s="128">
        <v>10</v>
      </c>
      <c r="G26" s="129">
        <v>0</v>
      </c>
      <c r="H26" s="126">
        <v>0</v>
      </c>
      <c r="I26" s="129">
        <v>0</v>
      </c>
      <c r="J26" s="126">
        <v>3</v>
      </c>
      <c r="K26" s="127">
        <v>1</v>
      </c>
      <c r="L26" s="130">
        <v>31</v>
      </c>
      <c r="M26" s="112">
        <v>21</v>
      </c>
    </row>
    <row r="27" spans="1:13" x14ac:dyDescent="0.2">
      <c r="A27" s="123" t="s">
        <v>362</v>
      </c>
      <c r="B27" s="124" t="s">
        <v>285</v>
      </c>
      <c r="C27" s="125"/>
      <c r="D27" s="126">
        <v>9</v>
      </c>
      <c r="E27" s="127">
        <v>8</v>
      </c>
      <c r="F27" s="128">
        <v>10</v>
      </c>
      <c r="G27" s="129">
        <v>0</v>
      </c>
      <c r="H27" s="126">
        <v>0</v>
      </c>
      <c r="I27" s="129">
        <v>0</v>
      </c>
      <c r="J27" s="126">
        <v>3</v>
      </c>
      <c r="K27" s="127">
        <v>1</v>
      </c>
      <c r="L27" s="130">
        <v>31</v>
      </c>
      <c r="M27" s="112">
        <v>21</v>
      </c>
    </row>
    <row r="28" spans="1:13" x14ac:dyDescent="0.2">
      <c r="A28" s="123" t="s">
        <v>363</v>
      </c>
      <c r="B28" s="124" t="s">
        <v>287</v>
      </c>
      <c r="C28" s="125"/>
      <c r="D28" s="126">
        <v>9</v>
      </c>
      <c r="E28" s="127">
        <v>10</v>
      </c>
      <c r="F28" s="128">
        <v>9</v>
      </c>
      <c r="G28" s="129">
        <v>0</v>
      </c>
      <c r="H28" s="126">
        <v>0</v>
      </c>
      <c r="I28" s="129">
        <v>0</v>
      </c>
      <c r="J28" s="126">
        <v>3</v>
      </c>
      <c r="K28" s="127">
        <v>0</v>
      </c>
      <c r="L28" s="130">
        <v>31</v>
      </c>
      <c r="M28" s="112">
        <v>21</v>
      </c>
    </row>
    <row r="29" spans="1:13" x14ac:dyDescent="0.2">
      <c r="A29" s="123" t="s">
        <v>364</v>
      </c>
      <c r="B29" s="124" t="s">
        <v>296</v>
      </c>
      <c r="C29" s="125"/>
      <c r="D29" s="126">
        <v>9</v>
      </c>
      <c r="E29" s="127">
        <v>10</v>
      </c>
      <c r="F29" s="128">
        <v>9</v>
      </c>
      <c r="G29" s="129">
        <v>0</v>
      </c>
      <c r="H29" s="126">
        <v>0</v>
      </c>
      <c r="I29" s="129">
        <v>0</v>
      </c>
      <c r="J29" s="126">
        <v>3</v>
      </c>
      <c r="K29" s="127">
        <v>0</v>
      </c>
      <c r="L29" s="130">
        <v>31</v>
      </c>
      <c r="M29" s="112">
        <v>21</v>
      </c>
    </row>
    <row r="30" spans="1:13" x14ac:dyDescent="0.2">
      <c r="A30" s="123" t="s">
        <v>365</v>
      </c>
      <c r="B30" s="124" t="s">
        <v>301</v>
      </c>
      <c r="C30" s="125"/>
      <c r="D30" s="126">
        <v>9</v>
      </c>
      <c r="E30" s="127">
        <v>8</v>
      </c>
      <c r="F30" s="128">
        <v>10</v>
      </c>
      <c r="G30" s="129">
        <v>0</v>
      </c>
      <c r="H30" s="126">
        <v>0</v>
      </c>
      <c r="I30" s="129">
        <v>0</v>
      </c>
      <c r="J30" s="126">
        <v>3</v>
      </c>
      <c r="K30" s="127">
        <v>1</v>
      </c>
      <c r="L30" s="130">
        <v>31</v>
      </c>
      <c r="M30" s="112">
        <v>21</v>
      </c>
    </row>
    <row r="31" spans="1:13" x14ac:dyDescent="0.2">
      <c r="A31" s="123" t="s">
        <v>366</v>
      </c>
      <c r="B31" s="131" t="s">
        <v>309</v>
      </c>
      <c r="C31" s="125"/>
      <c r="D31" s="126">
        <v>10</v>
      </c>
      <c r="E31" s="127">
        <v>8</v>
      </c>
      <c r="F31" s="128">
        <v>10</v>
      </c>
      <c r="G31" s="129">
        <v>0</v>
      </c>
      <c r="H31" s="126">
        <v>0</v>
      </c>
      <c r="I31" s="129">
        <v>0</v>
      </c>
      <c r="J31" s="126">
        <v>3</v>
      </c>
      <c r="K31" s="127">
        <v>0</v>
      </c>
      <c r="L31" s="130">
        <v>31</v>
      </c>
      <c r="M31" s="112">
        <v>21</v>
      </c>
    </row>
    <row r="32" spans="1:13" x14ac:dyDescent="0.2">
      <c r="A32" s="123" t="s">
        <v>367</v>
      </c>
      <c r="B32" s="124" t="s">
        <v>314</v>
      </c>
      <c r="C32" s="125"/>
      <c r="D32" s="126">
        <v>9</v>
      </c>
      <c r="E32" s="127">
        <v>8</v>
      </c>
      <c r="F32" s="128">
        <v>10</v>
      </c>
      <c r="G32" s="129">
        <v>0</v>
      </c>
      <c r="H32" s="126">
        <v>0</v>
      </c>
      <c r="I32" s="129">
        <v>0</v>
      </c>
      <c r="J32" s="126">
        <v>3</v>
      </c>
      <c r="K32" s="127">
        <v>1</v>
      </c>
      <c r="L32" s="130">
        <v>31</v>
      </c>
      <c r="M32" s="112">
        <v>21</v>
      </c>
    </row>
    <row r="33" spans="1:13" x14ac:dyDescent="0.2">
      <c r="A33" s="123" t="s">
        <v>368</v>
      </c>
      <c r="B33" s="124" t="s">
        <v>320</v>
      </c>
      <c r="C33" s="125"/>
      <c r="D33" s="126">
        <v>9</v>
      </c>
      <c r="E33" s="127">
        <v>8</v>
      </c>
      <c r="F33" s="128">
        <v>10</v>
      </c>
      <c r="G33" s="129">
        <v>0</v>
      </c>
      <c r="H33" s="126">
        <v>0</v>
      </c>
      <c r="I33" s="129">
        <v>0</v>
      </c>
      <c r="J33" s="126">
        <v>3</v>
      </c>
      <c r="K33" s="127">
        <v>1</v>
      </c>
      <c r="L33" s="130">
        <v>31</v>
      </c>
      <c r="M33" s="112">
        <v>21</v>
      </c>
    </row>
    <row r="34" spans="1:13" x14ac:dyDescent="0.2">
      <c r="A34" s="123" t="s">
        <v>369</v>
      </c>
      <c r="B34" s="124" t="s">
        <v>334</v>
      </c>
      <c r="C34" s="125"/>
      <c r="D34" s="126">
        <v>9</v>
      </c>
      <c r="E34" s="127">
        <v>8</v>
      </c>
      <c r="F34" s="128">
        <v>10</v>
      </c>
      <c r="G34" s="129">
        <v>0</v>
      </c>
      <c r="H34" s="126">
        <v>0</v>
      </c>
      <c r="I34" s="129">
        <v>0</v>
      </c>
      <c r="J34" s="126">
        <v>3</v>
      </c>
      <c r="K34" s="127">
        <v>1</v>
      </c>
      <c r="L34" s="130">
        <v>31</v>
      </c>
      <c r="M34" s="112">
        <v>21</v>
      </c>
    </row>
    <row r="35" spans="1:13" x14ac:dyDescent="0.2">
      <c r="A35" s="123" t="s">
        <v>370</v>
      </c>
      <c r="B35" s="124" t="s">
        <v>341</v>
      </c>
      <c r="C35" s="125"/>
      <c r="D35" s="126">
        <v>9</v>
      </c>
      <c r="E35" s="127">
        <v>8</v>
      </c>
      <c r="F35" s="128">
        <v>10</v>
      </c>
      <c r="G35" s="129">
        <v>0</v>
      </c>
      <c r="H35" s="126">
        <v>0</v>
      </c>
      <c r="I35" s="129">
        <v>0</v>
      </c>
      <c r="J35" s="126">
        <v>3</v>
      </c>
      <c r="K35" s="127">
        <v>1</v>
      </c>
      <c r="L35" s="130">
        <v>31</v>
      </c>
      <c r="M35" s="112">
        <v>21</v>
      </c>
    </row>
    <row r="36" spans="1:13" x14ac:dyDescent="0.2">
      <c r="A36" s="123" t="s">
        <v>371</v>
      </c>
      <c r="B36" s="124" t="s">
        <v>293</v>
      </c>
      <c r="C36" s="125"/>
      <c r="D36" s="126">
        <v>9</v>
      </c>
      <c r="E36" s="127">
        <v>8</v>
      </c>
      <c r="F36" s="128">
        <v>10</v>
      </c>
      <c r="G36" s="129">
        <v>0</v>
      </c>
      <c r="H36" s="126">
        <v>0</v>
      </c>
      <c r="I36" s="129">
        <v>0</v>
      </c>
      <c r="J36" s="126">
        <v>3</v>
      </c>
      <c r="K36" s="127">
        <v>0</v>
      </c>
      <c r="L36" s="130">
        <v>30</v>
      </c>
      <c r="M36" s="112">
        <v>31</v>
      </c>
    </row>
    <row r="37" spans="1:13" x14ac:dyDescent="0.2">
      <c r="A37" s="123" t="s">
        <v>372</v>
      </c>
      <c r="B37" s="124" t="s">
        <v>305</v>
      </c>
      <c r="C37" s="125"/>
      <c r="D37" s="126">
        <v>7</v>
      </c>
      <c r="E37" s="127">
        <v>10</v>
      </c>
      <c r="F37" s="128">
        <v>10</v>
      </c>
      <c r="G37" s="129">
        <v>0</v>
      </c>
      <c r="H37" s="126">
        <v>0</v>
      </c>
      <c r="I37" s="129">
        <v>0</v>
      </c>
      <c r="J37" s="126">
        <v>3</v>
      </c>
      <c r="K37" s="127">
        <v>0</v>
      </c>
      <c r="L37" s="130">
        <v>30</v>
      </c>
      <c r="M37" s="112">
        <v>31</v>
      </c>
    </row>
    <row r="38" spans="1:13" x14ac:dyDescent="0.2">
      <c r="A38" s="123" t="s">
        <v>373</v>
      </c>
      <c r="B38" s="124" t="s">
        <v>325</v>
      </c>
      <c r="C38" s="125"/>
      <c r="D38" s="126">
        <v>9</v>
      </c>
      <c r="E38" s="127">
        <v>6</v>
      </c>
      <c r="F38" s="128">
        <v>10</v>
      </c>
      <c r="G38" s="129">
        <v>0</v>
      </c>
      <c r="H38" s="126">
        <v>2</v>
      </c>
      <c r="I38" s="129">
        <v>0</v>
      </c>
      <c r="J38" s="126">
        <v>3</v>
      </c>
      <c r="K38" s="127">
        <v>0</v>
      </c>
      <c r="L38" s="130">
        <v>30</v>
      </c>
      <c r="M38" s="112">
        <v>31</v>
      </c>
    </row>
    <row r="39" spans="1:13" x14ac:dyDescent="0.2">
      <c r="A39" s="123" t="s">
        <v>374</v>
      </c>
      <c r="B39" s="124" t="s">
        <v>330</v>
      </c>
      <c r="C39" s="125"/>
      <c r="D39" s="126">
        <v>9</v>
      </c>
      <c r="E39" s="127">
        <v>8</v>
      </c>
      <c r="F39" s="128">
        <v>10</v>
      </c>
      <c r="G39" s="129">
        <v>0</v>
      </c>
      <c r="H39" s="126">
        <v>0</v>
      </c>
      <c r="I39" s="129">
        <v>0</v>
      </c>
      <c r="J39" s="126">
        <v>3</v>
      </c>
      <c r="K39" s="127">
        <v>0</v>
      </c>
      <c r="L39" s="130">
        <v>30</v>
      </c>
      <c r="M39" s="112">
        <v>31</v>
      </c>
    </row>
    <row r="40" spans="1:13" x14ac:dyDescent="0.2">
      <c r="A40" s="123" t="s">
        <v>375</v>
      </c>
      <c r="B40" s="124" t="s">
        <v>297</v>
      </c>
      <c r="C40" s="125"/>
      <c r="D40" s="126">
        <v>9</v>
      </c>
      <c r="E40" s="127">
        <v>8</v>
      </c>
      <c r="F40" s="128">
        <v>9</v>
      </c>
      <c r="G40" s="129">
        <v>0</v>
      </c>
      <c r="H40" s="126">
        <v>0</v>
      </c>
      <c r="I40" s="129">
        <v>0</v>
      </c>
      <c r="J40" s="126">
        <v>3</v>
      </c>
      <c r="K40" s="127">
        <v>0</v>
      </c>
      <c r="L40" s="130">
        <v>29</v>
      </c>
      <c r="M40" s="112">
        <v>35</v>
      </c>
    </row>
    <row r="41" spans="1:13" x14ac:dyDescent="0.2">
      <c r="A41" s="123" t="s">
        <v>376</v>
      </c>
      <c r="B41" s="124" t="s">
        <v>307</v>
      </c>
      <c r="C41" s="125"/>
      <c r="D41" s="126">
        <v>3</v>
      </c>
      <c r="E41" s="127">
        <v>10</v>
      </c>
      <c r="F41" s="128">
        <v>10</v>
      </c>
      <c r="G41" s="129">
        <v>0</v>
      </c>
      <c r="H41" s="126">
        <v>2</v>
      </c>
      <c r="I41" s="129">
        <v>0</v>
      </c>
      <c r="J41" s="126">
        <v>3</v>
      </c>
      <c r="K41" s="127">
        <v>1</v>
      </c>
      <c r="L41" s="130">
        <v>29</v>
      </c>
      <c r="M41" s="112">
        <v>35</v>
      </c>
    </row>
    <row r="42" spans="1:13" ht="16.5" customHeight="1" x14ac:dyDescent="0.2">
      <c r="A42" s="123" t="s">
        <v>377</v>
      </c>
      <c r="B42" s="124" t="s">
        <v>281</v>
      </c>
      <c r="C42" s="125"/>
      <c r="D42" s="126">
        <v>4</v>
      </c>
      <c r="E42" s="127">
        <v>10</v>
      </c>
      <c r="F42" s="128">
        <v>10</v>
      </c>
      <c r="G42" s="129">
        <v>0</v>
      </c>
      <c r="H42" s="126">
        <v>0</v>
      </c>
      <c r="I42" s="129">
        <v>0</v>
      </c>
      <c r="J42" s="126">
        <v>3</v>
      </c>
      <c r="K42" s="127">
        <v>1</v>
      </c>
      <c r="L42" s="130">
        <v>28</v>
      </c>
      <c r="M42" s="112">
        <v>37</v>
      </c>
    </row>
    <row r="43" spans="1:13" ht="17.25" customHeight="1" x14ac:dyDescent="0.2">
      <c r="A43" s="123" t="s">
        <v>378</v>
      </c>
      <c r="B43" s="124" t="s">
        <v>299</v>
      </c>
      <c r="C43" s="125"/>
      <c r="D43" s="126">
        <v>4</v>
      </c>
      <c r="E43" s="127">
        <v>10</v>
      </c>
      <c r="F43" s="128">
        <v>10</v>
      </c>
      <c r="G43" s="129">
        <v>0</v>
      </c>
      <c r="H43" s="126">
        <v>0</v>
      </c>
      <c r="I43" s="129">
        <v>0</v>
      </c>
      <c r="J43" s="126">
        <v>3</v>
      </c>
      <c r="K43" s="127">
        <v>1</v>
      </c>
      <c r="L43" s="130">
        <v>28</v>
      </c>
      <c r="M43" s="112">
        <v>37</v>
      </c>
    </row>
    <row r="44" spans="1:13" x14ac:dyDescent="0.2">
      <c r="A44" s="123" t="s">
        <v>379</v>
      </c>
      <c r="B44" s="124" t="s">
        <v>327</v>
      </c>
      <c r="C44" s="125"/>
      <c r="D44" s="126">
        <v>9</v>
      </c>
      <c r="E44" s="127">
        <v>6</v>
      </c>
      <c r="F44" s="128">
        <v>10</v>
      </c>
      <c r="G44" s="129">
        <v>0</v>
      </c>
      <c r="H44" s="126">
        <v>0</v>
      </c>
      <c r="I44" s="129">
        <v>0</v>
      </c>
      <c r="J44" s="126">
        <v>3</v>
      </c>
      <c r="K44" s="127">
        <v>0</v>
      </c>
      <c r="L44" s="130">
        <v>28</v>
      </c>
      <c r="M44" s="112">
        <v>37</v>
      </c>
    </row>
    <row r="45" spans="1:13" x14ac:dyDescent="0.2">
      <c r="A45" s="123" t="s">
        <v>380</v>
      </c>
      <c r="B45" s="124" t="s">
        <v>337</v>
      </c>
      <c r="C45" s="125"/>
      <c r="D45" s="126">
        <v>8</v>
      </c>
      <c r="E45" s="127">
        <v>6</v>
      </c>
      <c r="F45" s="128">
        <v>10</v>
      </c>
      <c r="G45" s="129">
        <v>0</v>
      </c>
      <c r="H45" s="126">
        <v>0</v>
      </c>
      <c r="I45" s="129">
        <v>0</v>
      </c>
      <c r="J45" s="126">
        <v>3</v>
      </c>
      <c r="K45" s="127">
        <v>1</v>
      </c>
      <c r="L45" s="130">
        <v>28</v>
      </c>
      <c r="M45" s="112">
        <v>37</v>
      </c>
    </row>
    <row r="46" spans="1:13" x14ac:dyDescent="0.2">
      <c r="A46" s="123" t="s">
        <v>381</v>
      </c>
      <c r="B46" s="124" t="s">
        <v>338</v>
      </c>
      <c r="C46" s="125"/>
      <c r="D46" s="126">
        <v>4</v>
      </c>
      <c r="E46" s="127">
        <v>10</v>
      </c>
      <c r="F46" s="128">
        <v>10</v>
      </c>
      <c r="G46" s="129">
        <v>0</v>
      </c>
      <c r="H46" s="126">
        <v>0</v>
      </c>
      <c r="I46" s="129">
        <v>0</v>
      </c>
      <c r="J46" s="126">
        <v>3</v>
      </c>
      <c r="K46" s="127">
        <v>1</v>
      </c>
      <c r="L46" s="130">
        <v>28</v>
      </c>
      <c r="M46" s="112">
        <v>37</v>
      </c>
    </row>
    <row r="47" spans="1:13" x14ac:dyDescent="0.2">
      <c r="A47" s="123" t="s">
        <v>382</v>
      </c>
      <c r="B47" s="124" t="s">
        <v>344</v>
      </c>
      <c r="C47" s="125"/>
      <c r="D47" s="126">
        <v>9</v>
      </c>
      <c r="E47" s="127">
        <v>6</v>
      </c>
      <c r="F47" s="128">
        <v>9</v>
      </c>
      <c r="G47" s="129">
        <v>0</v>
      </c>
      <c r="H47" s="126">
        <v>0</v>
      </c>
      <c r="I47" s="129">
        <v>0</v>
      </c>
      <c r="J47" s="126">
        <v>3</v>
      </c>
      <c r="K47" s="127">
        <v>1</v>
      </c>
      <c r="L47" s="130">
        <v>28</v>
      </c>
      <c r="M47" s="112">
        <v>37</v>
      </c>
    </row>
    <row r="48" spans="1:13" x14ac:dyDescent="0.2">
      <c r="A48" s="123" t="s">
        <v>383</v>
      </c>
      <c r="B48" s="124" t="s">
        <v>280</v>
      </c>
      <c r="C48" s="125"/>
      <c r="D48" s="126">
        <v>4</v>
      </c>
      <c r="E48" s="127">
        <v>10</v>
      </c>
      <c r="F48" s="128">
        <v>10</v>
      </c>
      <c r="G48" s="129">
        <v>0</v>
      </c>
      <c r="H48" s="126">
        <v>0</v>
      </c>
      <c r="I48" s="129">
        <v>0</v>
      </c>
      <c r="J48" s="126">
        <v>3</v>
      </c>
      <c r="K48" s="127">
        <v>0</v>
      </c>
      <c r="L48" s="130">
        <v>27</v>
      </c>
      <c r="M48" s="112">
        <v>43</v>
      </c>
    </row>
    <row r="49" spans="1:13" x14ac:dyDescent="0.2">
      <c r="A49" s="123" t="s">
        <v>384</v>
      </c>
      <c r="B49" s="124" t="s">
        <v>283</v>
      </c>
      <c r="C49" s="125"/>
      <c r="D49" s="126">
        <v>9</v>
      </c>
      <c r="E49" s="127">
        <v>4</v>
      </c>
      <c r="F49" s="128">
        <v>10</v>
      </c>
      <c r="G49" s="129">
        <v>0</v>
      </c>
      <c r="H49" s="126">
        <v>0</v>
      </c>
      <c r="I49" s="129">
        <v>0</v>
      </c>
      <c r="J49" s="126">
        <v>3</v>
      </c>
      <c r="K49" s="127">
        <v>1</v>
      </c>
      <c r="L49" s="130">
        <v>27</v>
      </c>
      <c r="M49" s="112">
        <v>43</v>
      </c>
    </row>
    <row r="50" spans="1:13" x14ac:dyDescent="0.2">
      <c r="A50" s="123" t="s">
        <v>385</v>
      </c>
      <c r="B50" s="124" t="s">
        <v>313</v>
      </c>
      <c r="C50" s="125"/>
      <c r="D50" s="126">
        <v>4</v>
      </c>
      <c r="E50" s="127">
        <v>10</v>
      </c>
      <c r="F50" s="128">
        <v>10</v>
      </c>
      <c r="G50" s="129">
        <v>0</v>
      </c>
      <c r="H50" s="126">
        <v>0</v>
      </c>
      <c r="I50" s="129">
        <v>0</v>
      </c>
      <c r="J50" s="126">
        <v>3</v>
      </c>
      <c r="K50" s="127">
        <v>0</v>
      </c>
      <c r="L50" s="130">
        <v>27</v>
      </c>
      <c r="M50" s="112">
        <v>43</v>
      </c>
    </row>
    <row r="51" spans="1:13" x14ac:dyDescent="0.2">
      <c r="A51" s="123" t="s">
        <v>386</v>
      </c>
      <c r="B51" s="124" t="s">
        <v>316</v>
      </c>
      <c r="C51" s="125"/>
      <c r="D51" s="126">
        <v>4</v>
      </c>
      <c r="E51" s="127">
        <v>10</v>
      </c>
      <c r="F51" s="128">
        <v>10</v>
      </c>
      <c r="G51" s="129">
        <v>0</v>
      </c>
      <c r="H51" s="126">
        <v>0</v>
      </c>
      <c r="I51" s="129">
        <v>0</v>
      </c>
      <c r="J51" s="126">
        <v>3</v>
      </c>
      <c r="K51" s="127">
        <v>0</v>
      </c>
      <c r="L51" s="130">
        <v>27</v>
      </c>
      <c r="M51" s="112">
        <v>43</v>
      </c>
    </row>
    <row r="52" spans="1:13" x14ac:dyDescent="0.2">
      <c r="A52" s="123" t="s">
        <v>387</v>
      </c>
      <c r="B52" s="124" t="s">
        <v>329</v>
      </c>
      <c r="C52" s="125"/>
      <c r="D52" s="126">
        <v>4</v>
      </c>
      <c r="E52" s="127">
        <v>10</v>
      </c>
      <c r="F52" s="128">
        <v>9</v>
      </c>
      <c r="G52" s="129">
        <v>0</v>
      </c>
      <c r="H52" s="126">
        <v>0</v>
      </c>
      <c r="I52" s="129">
        <v>0</v>
      </c>
      <c r="J52" s="126">
        <v>3</v>
      </c>
      <c r="K52" s="127">
        <v>1</v>
      </c>
      <c r="L52" s="130">
        <v>27</v>
      </c>
      <c r="M52" s="112">
        <v>43</v>
      </c>
    </row>
    <row r="53" spans="1:13" x14ac:dyDescent="0.2">
      <c r="A53" s="123" t="s">
        <v>388</v>
      </c>
      <c r="B53" s="124" t="s">
        <v>345</v>
      </c>
      <c r="C53" s="125"/>
      <c r="D53" s="126">
        <v>9</v>
      </c>
      <c r="E53" s="127">
        <v>4</v>
      </c>
      <c r="F53" s="128">
        <v>10</v>
      </c>
      <c r="G53" s="129">
        <v>0</v>
      </c>
      <c r="H53" s="126">
        <v>0</v>
      </c>
      <c r="I53" s="129">
        <v>0</v>
      </c>
      <c r="J53" s="126">
        <v>3</v>
      </c>
      <c r="K53" s="127">
        <v>1</v>
      </c>
      <c r="L53" s="130">
        <v>27</v>
      </c>
      <c r="M53" s="112">
        <v>43</v>
      </c>
    </row>
    <row r="54" spans="1:13" x14ac:dyDescent="0.2">
      <c r="A54" s="123" t="s">
        <v>389</v>
      </c>
      <c r="B54" s="124" t="s">
        <v>349</v>
      </c>
      <c r="C54" s="125"/>
      <c r="D54" s="126">
        <v>4</v>
      </c>
      <c r="E54" s="127">
        <v>10</v>
      </c>
      <c r="F54" s="128">
        <v>9</v>
      </c>
      <c r="G54" s="129">
        <v>0</v>
      </c>
      <c r="H54" s="126">
        <v>0</v>
      </c>
      <c r="I54" s="129">
        <v>0</v>
      </c>
      <c r="J54" s="126">
        <v>3</v>
      </c>
      <c r="K54" s="127">
        <v>1</v>
      </c>
      <c r="L54" s="130">
        <v>27</v>
      </c>
      <c r="M54" s="112">
        <v>43</v>
      </c>
    </row>
    <row r="55" spans="1:13" x14ac:dyDescent="0.2">
      <c r="A55" s="123" t="s">
        <v>390</v>
      </c>
      <c r="B55" s="124" t="s">
        <v>272</v>
      </c>
      <c r="C55" s="125"/>
      <c r="D55" s="126">
        <v>3</v>
      </c>
      <c r="E55" s="127">
        <v>10</v>
      </c>
      <c r="F55" s="128">
        <v>10</v>
      </c>
      <c r="G55" s="129">
        <v>0</v>
      </c>
      <c r="H55" s="126">
        <v>0</v>
      </c>
      <c r="I55" s="129">
        <v>0</v>
      </c>
      <c r="J55" s="126">
        <v>3</v>
      </c>
      <c r="K55" s="127">
        <v>0</v>
      </c>
      <c r="L55" s="130">
        <v>26</v>
      </c>
      <c r="M55" s="112">
        <v>50</v>
      </c>
    </row>
    <row r="56" spans="1:13" x14ac:dyDescent="0.2">
      <c r="A56" s="123" t="s">
        <v>391</v>
      </c>
      <c r="B56" s="124" t="s">
        <v>282</v>
      </c>
      <c r="C56" s="125"/>
      <c r="D56" s="126">
        <v>9</v>
      </c>
      <c r="E56" s="127">
        <v>10</v>
      </c>
      <c r="F56" s="128">
        <v>4</v>
      </c>
      <c r="G56" s="129">
        <v>0</v>
      </c>
      <c r="H56" s="126">
        <v>0</v>
      </c>
      <c r="I56" s="129">
        <v>0</v>
      </c>
      <c r="J56" s="126">
        <v>3</v>
      </c>
      <c r="K56" s="127">
        <v>0</v>
      </c>
      <c r="L56" s="130">
        <v>26</v>
      </c>
      <c r="M56" s="112">
        <v>50</v>
      </c>
    </row>
    <row r="57" spans="1:13" ht="22.5" customHeight="1" x14ac:dyDescent="0.2">
      <c r="A57" s="123" t="s">
        <v>392</v>
      </c>
      <c r="B57" s="124" t="s">
        <v>294</v>
      </c>
      <c r="C57" s="125"/>
      <c r="D57" s="126">
        <v>3</v>
      </c>
      <c r="E57" s="127">
        <v>10</v>
      </c>
      <c r="F57" s="128">
        <v>10</v>
      </c>
      <c r="G57" s="129">
        <v>0</v>
      </c>
      <c r="H57" s="126">
        <v>0</v>
      </c>
      <c r="I57" s="129">
        <v>0</v>
      </c>
      <c r="J57" s="126">
        <v>3</v>
      </c>
      <c r="K57" s="127">
        <v>0</v>
      </c>
      <c r="L57" s="130">
        <v>26</v>
      </c>
      <c r="M57" s="112">
        <v>50</v>
      </c>
    </row>
    <row r="58" spans="1:13" x14ac:dyDescent="0.2">
      <c r="A58" s="123" t="s">
        <v>393</v>
      </c>
      <c r="B58" s="124" t="s">
        <v>312</v>
      </c>
      <c r="C58" s="125"/>
      <c r="D58" s="126">
        <v>4</v>
      </c>
      <c r="E58" s="127">
        <v>8</v>
      </c>
      <c r="F58" s="128">
        <v>10</v>
      </c>
      <c r="G58" s="129">
        <v>0</v>
      </c>
      <c r="H58" s="126">
        <v>0</v>
      </c>
      <c r="I58" s="129">
        <v>0</v>
      </c>
      <c r="J58" s="126">
        <v>3</v>
      </c>
      <c r="K58" s="127">
        <v>1</v>
      </c>
      <c r="L58" s="130">
        <v>26</v>
      </c>
      <c r="M58" s="112">
        <v>50</v>
      </c>
    </row>
    <row r="59" spans="1:13" x14ac:dyDescent="0.2">
      <c r="A59" s="123" t="s">
        <v>394</v>
      </c>
      <c r="B59" s="124" t="s">
        <v>319</v>
      </c>
      <c r="C59" s="125"/>
      <c r="D59" s="126">
        <v>4</v>
      </c>
      <c r="E59" s="127">
        <v>8</v>
      </c>
      <c r="F59" s="128">
        <v>10</v>
      </c>
      <c r="G59" s="129">
        <v>0</v>
      </c>
      <c r="H59" s="126">
        <v>0</v>
      </c>
      <c r="I59" s="129">
        <v>0</v>
      </c>
      <c r="J59" s="126">
        <v>3</v>
      </c>
      <c r="K59" s="127">
        <v>1</v>
      </c>
      <c r="L59" s="130">
        <v>26</v>
      </c>
      <c r="M59" s="112">
        <v>50</v>
      </c>
    </row>
    <row r="60" spans="1:13" x14ac:dyDescent="0.2">
      <c r="A60" s="123" t="s">
        <v>395</v>
      </c>
      <c r="B60" s="124" t="s">
        <v>336</v>
      </c>
      <c r="C60" s="125"/>
      <c r="D60" s="126">
        <v>4</v>
      </c>
      <c r="E60" s="127">
        <v>8</v>
      </c>
      <c r="F60" s="128">
        <v>10</v>
      </c>
      <c r="G60" s="129">
        <v>0</v>
      </c>
      <c r="H60" s="126">
        <v>0</v>
      </c>
      <c r="I60" s="129">
        <v>0</v>
      </c>
      <c r="J60" s="126">
        <v>3</v>
      </c>
      <c r="K60" s="127">
        <v>1</v>
      </c>
      <c r="L60" s="130">
        <v>26</v>
      </c>
      <c r="M60" s="112">
        <v>50</v>
      </c>
    </row>
    <row r="61" spans="1:13" x14ac:dyDescent="0.2">
      <c r="A61" s="123" t="s">
        <v>396</v>
      </c>
      <c r="B61" s="124" t="s">
        <v>340</v>
      </c>
      <c r="C61" s="125"/>
      <c r="D61" s="126">
        <v>4</v>
      </c>
      <c r="E61" s="127">
        <v>8</v>
      </c>
      <c r="F61" s="128">
        <v>10</v>
      </c>
      <c r="G61" s="129">
        <v>0</v>
      </c>
      <c r="H61" s="126">
        <v>0</v>
      </c>
      <c r="I61" s="129">
        <v>0</v>
      </c>
      <c r="J61" s="126">
        <v>3</v>
      </c>
      <c r="K61" s="127">
        <v>1</v>
      </c>
      <c r="L61" s="130">
        <v>26</v>
      </c>
      <c r="M61" s="112">
        <v>50</v>
      </c>
    </row>
    <row r="62" spans="1:13" x14ac:dyDescent="0.2">
      <c r="A62" s="123" t="s">
        <v>397</v>
      </c>
      <c r="B62" s="124" t="s">
        <v>343</v>
      </c>
      <c r="C62" s="125"/>
      <c r="D62" s="126">
        <v>4</v>
      </c>
      <c r="E62" s="127">
        <v>8</v>
      </c>
      <c r="F62" s="128">
        <v>10</v>
      </c>
      <c r="G62" s="129">
        <v>0</v>
      </c>
      <c r="H62" s="126">
        <v>0</v>
      </c>
      <c r="I62" s="129">
        <v>0</v>
      </c>
      <c r="J62" s="126">
        <v>3</v>
      </c>
      <c r="K62" s="127">
        <v>1</v>
      </c>
      <c r="L62" s="130">
        <v>26</v>
      </c>
      <c r="M62" s="112">
        <v>50</v>
      </c>
    </row>
    <row r="63" spans="1:13" x14ac:dyDescent="0.2">
      <c r="A63" s="123" t="s">
        <v>398</v>
      </c>
      <c r="B63" s="124" t="s">
        <v>288</v>
      </c>
      <c r="C63" s="125"/>
      <c r="D63" s="126">
        <v>2</v>
      </c>
      <c r="E63" s="127">
        <v>10</v>
      </c>
      <c r="F63" s="128">
        <v>9</v>
      </c>
      <c r="G63" s="129">
        <v>0</v>
      </c>
      <c r="H63" s="126">
        <v>0</v>
      </c>
      <c r="I63" s="129">
        <v>0</v>
      </c>
      <c r="J63" s="126">
        <v>3</v>
      </c>
      <c r="K63" s="127">
        <v>1</v>
      </c>
      <c r="L63" s="130">
        <v>25</v>
      </c>
      <c r="M63" s="112">
        <v>58</v>
      </c>
    </row>
    <row r="64" spans="1:13" x14ac:dyDescent="0.2">
      <c r="A64" s="123" t="s">
        <v>399</v>
      </c>
      <c r="B64" s="124" t="s">
        <v>315</v>
      </c>
      <c r="C64" s="125"/>
      <c r="D64" s="126">
        <v>3</v>
      </c>
      <c r="E64" s="127">
        <v>8</v>
      </c>
      <c r="F64" s="128">
        <v>10</v>
      </c>
      <c r="G64" s="129">
        <v>0</v>
      </c>
      <c r="H64" s="126">
        <v>0</v>
      </c>
      <c r="I64" s="129">
        <v>0</v>
      </c>
      <c r="J64" s="126">
        <v>3</v>
      </c>
      <c r="K64" s="127">
        <v>1</v>
      </c>
      <c r="L64" s="130">
        <v>25</v>
      </c>
      <c r="M64" s="112">
        <v>58</v>
      </c>
    </row>
    <row r="65" spans="1:13" x14ac:dyDescent="0.2">
      <c r="A65" s="123" t="s">
        <v>400</v>
      </c>
      <c r="B65" s="124" t="s">
        <v>333</v>
      </c>
      <c r="C65" s="125"/>
      <c r="D65" s="126">
        <v>2</v>
      </c>
      <c r="E65" s="127">
        <v>10</v>
      </c>
      <c r="F65" s="128">
        <v>8</v>
      </c>
      <c r="G65" s="129">
        <v>0</v>
      </c>
      <c r="H65" s="126">
        <v>0</v>
      </c>
      <c r="I65" s="129">
        <v>0</v>
      </c>
      <c r="J65" s="126">
        <v>3</v>
      </c>
      <c r="K65" s="127">
        <v>1</v>
      </c>
      <c r="L65" s="130">
        <v>24</v>
      </c>
      <c r="M65" s="112">
        <v>60</v>
      </c>
    </row>
    <row r="66" spans="1:13" x14ac:dyDescent="0.2">
      <c r="A66" s="123" t="s">
        <v>401</v>
      </c>
      <c r="B66" s="124" t="s">
        <v>274</v>
      </c>
      <c r="C66" s="125"/>
      <c r="D66" s="126">
        <v>4</v>
      </c>
      <c r="E66" s="127">
        <v>8</v>
      </c>
      <c r="F66" s="128">
        <v>8</v>
      </c>
      <c r="G66" s="129">
        <v>0</v>
      </c>
      <c r="H66" s="126">
        <v>0</v>
      </c>
      <c r="I66" s="129">
        <v>0</v>
      </c>
      <c r="J66" s="126">
        <v>3</v>
      </c>
      <c r="K66" s="127">
        <v>0</v>
      </c>
      <c r="L66" s="130">
        <v>23</v>
      </c>
      <c r="M66" s="112">
        <v>61</v>
      </c>
    </row>
    <row r="67" spans="1:13" x14ac:dyDescent="0.2">
      <c r="A67" s="123" t="s">
        <v>402</v>
      </c>
      <c r="B67" s="124" t="s">
        <v>275</v>
      </c>
      <c r="C67" s="125"/>
      <c r="D67" s="126">
        <v>10</v>
      </c>
      <c r="E67" s="127">
        <v>0</v>
      </c>
      <c r="F67" s="128">
        <v>10</v>
      </c>
      <c r="G67" s="129">
        <v>0</v>
      </c>
      <c r="H67" s="126">
        <v>0</v>
      </c>
      <c r="I67" s="129">
        <v>0</v>
      </c>
      <c r="J67" s="126">
        <v>3</v>
      </c>
      <c r="K67" s="127">
        <v>0</v>
      </c>
      <c r="L67" s="130">
        <v>23</v>
      </c>
      <c r="M67" s="112">
        <v>61</v>
      </c>
    </row>
    <row r="68" spans="1:13" x14ac:dyDescent="0.2">
      <c r="A68" s="123" t="s">
        <v>403</v>
      </c>
      <c r="B68" s="124" t="s">
        <v>298</v>
      </c>
      <c r="C68" s="125"/>
      <c r="D68" s="126">
        <v>10</v>
      </c>
      <c r="E68" s="127">
        <v>10</v>
      </c>
      <c r="F68" s="128">
        <v>0</v>
      </c>
      <c r="G68" s="129">
        <v>0</v>
      </c>
      <c r="H68" s="126">
        <v>0</v>
      </c>
      <c r="I68" s="129">
        <v>0</v>
      </c>
      <c r="J68" s="126">
        <v>3</v>
      </c>
      <c r="K68" s="127">
        <v>0</v>
      </c>
      <c r="L68" s="130">
        <v>23</v>
      </c>
      <c r="M68" s="112">
        <v>61</v>
      </c>
    </row>
    <row r="69" spans="1:13" ht="17.25" customHeight="1" x14ac:dyDescent="0.2">
      <c r="A69" s="123" t="s">
        <v>404</v>
      </c>
      <c r="B69" s="124" t="s">
        <v>321</v>
      </c>
      <c r="C69" s="125"/>
      <c r="D69" s="126">
        <v>3</v>
      </c>
      <c r="E69" s="127">
        <v>6</v>
      </c>
      <c r="F69" s="128">
        <v>10</v>
      </c>
      <c r="G69" s="129">
        <v>0</v>
      </c>
      <c r="H69" s="126">
        <v>0</v>
      </c>
      <c r="I69" s="129">
        <v>0</v>
      </c>
      <c r="J69" s="126">
        <v>3</v>
      </c>
      <c r="K69" s="127">
        <v>1</v>
      </c>
      <c r="L69" s="130">
        <v>23</v>
      </c>
      <c r="M69" s="112">
        <v>61</v>
      </c>
    </row>
    <row r="70" spans="1:13" x14ac:dyDescent="0.2">
      <c r="A70" s="123" t="s">
        <v>405</v>
      </c>
      <c r="B70" s="124" t="s">
        <v>331</v>
      </c>
      <c r="C70" s="125"/>
      <c r="D70" s="126">
        <v>9</v>
      </c>
      <c r="E70" s="127">
        <v>0</v>
      </c>
      <c r="F70" s="128">
        <v>10</v>
      </c>
      <c r="G70" s="129">
        <v>0</v>
      </c>
      <c r="H70" s="126">
        <v>0</v>
      </c>
      <c r="I70" s="129">
        <v>0</v>
      </c>
      <c r="J70" s="126">
        <v>3</v>
      </c>
      <c r="K70" s="127">
        <v>1</v>
      </c>
      <c r="L70" s="130">
        <v>23</v>
      </c>
      <c r="M70" s="112">
        <v>61</v>
      </c>
    </row>
    <row r="71" spans="1:13" x14ac:dyDescent="0.2">
      <c r="A71" s="123" t="s">
        <v>406</v>
      </c>
      <c r="B71" s="124" t="s">
        <v>332</v>
      </c>
      <c r="C71" s="125"/>
      <c r="D71" s="126">
        <v>2</v>
      </c>
      <c r="E71" s="127">
        <v>8</v>
      </c>
      <c r="F71" s="128">
        <v>10</v>
      </c>
      <c r="G71" s="129">
        <v>0</v>
      </c>
      <c r="H71" s="126">
        <v>0</v>
      </c>
      <c r="I71" s="129">
        <v>0</v>
      </c>
      <c r="J71" s="126">
        <v>3</v>
      </c>
      <c r="K71" s="127">
        <v>0</v>
      </c>
      <c r="L71" s="130">
        <v>23</v>
      </c>
      <c r="M71" s="112">
        <v>61</v>
      </c>
    </row>
    <row r="72" spans="1:13" x14ac:dyDescent="0.2">
      <c r="A72" s="123" t="s">
        <v>407</v>
      </c>
      <c r="B72" s="124" t="s">
        <v>289</v>
      </c>
      <c r="C72" s="125"/>
      <c r="D72" s="126">
        <v>9</v>
      </c>
      <c r="E72" s="127">
        <v>10</v>
      </c>
      <c r="F72" s="128">
        <v>0</v>
      </c>
      <c r="G72" s="129">
        <v>0</v>
      </c>
      <c r="H72" s="126">
        <v>0</v>
      </c>
      <c r="I72" s="129">
        <v>0</v>
      </c>
      <c r="J72" s="126">
        <v>3</v>
      </c>
      <c r="K72" s="127">
        <v>0</v>
      </c>
      <c r="L72" s="130">
        <v>22</v>
      </c>
      <c r="M72" s="112">
        <v>67</v>
      </c>
    </row>
    <row r="73" spans="1:13" x14ac:dyDescent="0.2">
      <c r="A73" s="123" t="s">
        <v>408</v>
      </c>
      <c r="B73" s="124" t="s">
        <v>303</v>
      </c>
      <c r="C73" s="125"/>
      <c r="D73" s="126">
        <v>9</v>
      </c>
      <c r="E73" s="127">
        <v>10</v>
      </c>
      <c r="F73" s="128">
        <v>0</v>
      </c>
      <c r="G73" s="129">
        <v>0</v>
      </c>
      <c r="H73" s="126">
        <v>0</v>
      </c>
      <c r="I73" s="129">
        <v>0</v>
      </c>
      <c r="J73" s="126">
        <v>3</v>
      </c>
      <c r="K73" s="127">
        <v>0</v>
      </c>
      <c r="L73" s="130">
        <v>22</v>
      </c>
      <c r="M73" s="112">
        <v>67</v>
      </c>
    </row>
    <row r="74" spans="1:13" x14ac:dyDescent="0.2">
      <c r="A74" s="123" t="s">
        <v>409</v>
      </c>
      <c r="B74" s="124" t="s">
        <v>311</v>
      </c>
      <c r="C74" s="125"/>
      <c r="D74" s="126">
        <v>9</v>
      </c>
      <c r="E74" s="127">
        <v>0</v>
      </c>
      <c r="F74" s="128">
        <v>10</v>
      </c>
      <c r="G74" s="129">
        <v>0</v>
      </c>
      <c r="H74" s="126">
        <v>0</v>
      </c>
      <c r="I74" s="129">
        <v>0</v>
      </c>
      <c r="J74" s="126">
        <v>3</v>
      </c>
      <c r="K74" s="127">
        <v>0</v>
      </c>
      <c r="L74" s="130">
        <v>22</v>
      </c>
      <c r="M74" s="112">
        <v>67</v>
      </c>
    </row>
    <row r="75" spans="1:13" x14ac:dyDescent="0.2">
      <c r="A75" s="123" t="s">
        <v>410</v>
      </c>
      <c r="B75" s="124" t="s">
        <v>276</v>
      </c>
      <c r="C75" s="125"/>
      <c r="D75" s="126">
        <v>0</v>
      </c>
      <c r="E75" s="127">
        <v>8</v>
      </c>
      <c r="F75" s="128">
        <v>10</v>
      </c>
      <c r="G75" s="129">
        <v>0</v>
      </c>
      <c r="H75" s="126">
        <v>0</v>
      </c>
      <c r="I75" s="129">
        <v>0</v>
      </c>
      <c r="J75" s="126">
        <v>3</v>
      </c>
      <c r="K75" s="127">
        <v>0</v>
      </c>
      <c r="L75" s="130">
        <v>21</v>
      </c>
      <c r="M75" s="112">
        <v>70</v>
      </c>
    </row>
    <row r="76" spans="1:13" x14ac:dyDescent="0.2">
      <c r="A76" s="123" t="s">
        <v>411</v>
      </c>
      <c r="B76" s="124" t="s">
        <v>284</v>
      </c>
      <c r="C76" s="125"/>
      <c r="D76" s="126">
        <v>9</v>
      </c>
      <c r="E76" s="127">
        <v>0</v>
      </c>
      <c r="F76" s="128">
        <v>8</v>
      </c>
      <c r="G76" s="129">
        <v>0</v>
      </c>
      <c r="H76" s="126">
        <v>0</v>
      </c>
      <c r="I76" s="129">
        <v>0</v>
      </c>
      <c r="J76" s="126">
        <v>3</v>
      </c>
      <c r="K76" s="127">
        <v>1</v>
      </c>
      <c r="L76" s="130">
        <v>21</v>
      </c>
      <c r="M76" s="112">
        <v>70</v>
      </c>
    </row>
    <row r="77" spans="1:13" x14ac:dyDescent="0.2">
      <c r="A77" s="123" t="s">
        <v>412</v>
      </c>
      <c r="B77" s="124" t="s">
        <v>339</v>
      </c>
      <c r="C77" s="125"/>
      <c r="D77" s="126">
        <v>3</v>
      </c>
      <c r="E77" s="127">
        <v>4</v>
      </c>
      <c r="F77" s="128">
        <v>10</v>
      </c>
      <c r="G77" s="129">
        <v>0</v>
      </c>
      <c r="H77" s="126">
        <v>0</v>
      </c>
      <c r="I77" s="129">
        <v>0</v>
      </c>
      <c r="J77" s="126">
        <v>3</v>
      </c>
      <c r="K77" s="127">
        <v>0</v>
      </c>
      <c r="L77" s="130">
        <v>20</v>
      </c>
      <c r="M77" s="112">
        <v>72</v>
      </c>
    </row>
    <row r="78" spans="1:13" x14ac:dyDescent="0.2">
      <c r="A78" s="123" t="s">
        <v>413</v>
      </c>
      <c r="B78" s="124" t="s">
        <v>347</v>
      </c>
      <c r="C78" s="125"/>
      <c r="D78" s="126">
        <v>4</v>
      </c>
      <c r="E78" s="127">
        <v>8</v>
      </c>
      <c r="F78" s="128">
        <v>4</v>
      </c>
      <c r="G78" s="129">
        <v>0</v>
      </c>
      <c r="H78" s="126">
        <v>0</v>
      </c>
      <c r="I78" s="129">
        <v>0</v>
      </c>
      <c r="J78" s="126">
        <v>3</v>
      </c>
      <c r="K78" s="127">
        <v>1</v>
      </c>
      <c r="L78" s="130">
        <v>20</v>
      </c>
      <c r="M78" s="112">
        <v>72</v>
      </c>
    </row>
    <row r="79" spans="1:13" x14ac:dyDescent="0.2">
      <c r="A79" s="123" t="s">
        <v>414</v>
      </c>
      <c r="B79" s="124" t="s">
        <v>306</v>
      </c>
      <c r="C79" s="125"/>
      <c r="D79" s="126">
        <v>4</v>
      </c>
      <c r="E79" s="127">
        <v>10</v>
      </c>
      <c r="F79" s="128">
        <v>0</v>
      </c>
      <c r="G79" s="129">
        <v>0</v>
      </c>
      <c r="H79" s="126">
        <v>0</v>
      </c>
      <c r="I79" s="129">
        <v>0</v>
      </c>
      <c r="J79" s="126">
        <v>3</v>
      </c>
      <c r="K79" s="127">
        <v>0</v>
      </c>
      <c r="L79" s="130">
        <v>17</v>
      </c>
      <c r="M79" s="112">
        <v>74</v>
      </c>
    </row>
    <row r="80" spans="1:13" x14ac:dyDescent="0.2">
      <c r="A80" s="123" t="s">
        <v>415</v>
      </c>
      <c r="B80" s="124" t="s">
        <v>292</v>
      </c>
      <c r="C80" s="125"/>
      <c r="D80" s="126">
        <v>2</v>
      </c>
      <c r="E80" s="127">
        <v>10</v>
      </c>
      <c r="F80" s="128">
        <v>0</v>
      </c>
      <c r="G80" s="129">
        <v>0</v>
      </c>
      <c r="H80" s="126">
        <v>0</v>
      </c>
      <c r="I80" s="129">
        <v>0</v>
      </c>
      <c r="J80" s="126">
        <v>3</v>
      </c>
      <c r="K80" s="127">
        <v>1</v>
      </c>
      <c r="L80" s="130">
        <v>16</v>
      </c>
      <c r="M80" s="112">
        <v>75</v>
      </c>
    </row>
    <row r="81" spans="1:13" x14ac:dyDescent="0.2">
      <c r="A81" s="123" t="s">
        <v>416</v>
      </c>
      <c r="B81" s="124" t="s">
        <v>300</v>
      </c>
      <c r="C81" s="125"/>
      <c r="D81" s="126">
        <v>2</v>
      </c>
      <c r="E81" s="127">
        <v>10</v>
      </c>
      <c r="F81" s="128">
        <v>0</v>
      </c>
      <c r="G81" s="129">
        <v>0</v>
      </c>
      <c r="H81" s="126">
        <v>0</v>
      </c>
      <c r="I81" s="129">
        <v>0</v>
      </c>
      <c r="J81" s="126">
        <v>3</v>
      </c>
      <c r="K81" s="127">
        <v>0</v>
      </c>
      <c r="L81" s="130">
        <v>15</v>
      </c>
      <c r="M81" s="112">
        <v>76</v>
      </c>
    </row>
    <row r="82" spans="1:13" x14ac:dyDescent="0.2">
      <c r="A82" s="123" t="s">
        <v>417</v>
      </c>
      <c r="B82" s="124" t="s">
        <v>328</v>
      </c>
      <c r="C82" s="125"/>
      <c r="D82" s="126">
        <v>2</v>
      </c>
      <c r="E82" s="127">
        <v>10</v>
      </c>
      <c r="F82" s="128">
        <v>0</v>
      </c>
      <c r="G82" s="129">
        <v>0</v>
      </c>
      <c r="H82" s="126">
        <v>0</v>
      </c>
      <c r="I82" s="129">
        <v>0</v>
      </c>
      <c r="J82" s="126">
        <v>3</v>
      </c>
      <c r="K82" s="127">
        <v>0</v>
      </c>
      <c r="L82" s="130">
        <v>15</v>
      </c>
      <c r="M82" s="112">
        <v>76</v>
      </c>
    </row>
    <row r="83" spans="1:13" x14ac:dyDescent="0.2">
      <c r="A83" s="123" t="s">
        <v>418</v>
      </c>
      <c r="B83" s="124" t="s">
        <v>286</v>
      </c>
      <c r="C83" s="125"/>
      <c r="D83" s="126">
        <v>0</v>
      </c>
      <c r="E83" s="127">
        <v>10</v>
      </c>
      <c r="F83" s="128">
        <v>0</v>
      </c>
      <c r="G83" s="129">
        <v>0</v>
      </c>
      <c r="H83" s="126">
        <v>0</v>
      </c>
      <c r="I83" s="129">
        <v>0</v>
      </c>
      <c r="J83" s="126">
        <v>3</v>
      </c>
      <c r="K83" s="127">
        <v>0</v>
      </c>
      <c r="L83" s="130">
        <v>13</v>
      </c>
      <c r="M83" s="112">
        <v>78</v>
      </c>
    </row>
    <row r="84" spans="1:13" x14ac:dyDescent="0.2">
      <c r="A84" s="123" t="s">
        <v>419</v>
      </c>
      <c r="B84" s="124" t="s">
        <v>302</v>
      </c>
      <c r="C84" s="125"/>
      <c r="D84" s="126">
        <v>0</v>
      </c>
      <c r="E84" s="127">
        <v>10</v>
      </c>
      <c r="F84" s="128">
        <v>0</v>
      </c>
      <c r="G84" s="129">
        <v>0</v>
      </c>
      <c r="H84" s="126">
        <v>0</v>
      </c>
      <c r="I84" s="129">
        <v>0</v>
      </c>
      <c r="J84" s="126">
        <v>3</v>
      </c>
      <c r="K84" s="127">
        <v>0</v>
      </c>
      <c r="L84" s="130">
        <v>13</v>
      </c>
      <c r="M84" s="112">
        <v>78</v>
      </c>
    </row>
  </sheetData>
  <autoFilter ref="A5:N5"/>
  <customSheetViews>
    <customSheetView guid="{DF296F45-16C7-45F2-AC38-44DC996A09B9}" showAutoFilter="1">
      <pane xSplit="2" ySplit="4" topLeftCell="D5" activePane="bottomRight" state="frozen"/>
      <selection pane="bottomRight" activeCell="M68" sqref="M68"/>
      <pageMargins left="0.7" right="0.7" top="0.75" bottom="0.75" header="0.3" footer="0.3"/>
      <pageSetup paperSize="9" orientation="portrait" horizontalDpi="0" verticalDpi="0" r:id="rId1"/>
      <autoFilter ref="A4:N83"/>
    </customSheetView>
    <customSheetView guid="{52A3C148-EFFE-40C3-91DE-D9CEB85802FE}" showAutoFilter="1">
      <pane xSplit="2" ySplit="4" topLeftCell="D58" activePane="bottomRight" state="frozen"/>
      <selection pane="bottomRight" activeCell="N5" sqref="N5:N83"/>
      <pageMargins left="0.7" right="0.7" top="0.75" bottom="0.75" header="0.3" footer="0.3"/>
      <pageSetup paperSize="9" orientation="portrait" horizontalDpi="0" verticalDpi="0" r:id="rId2"/>
      <autoFilter ref="A4:N83"/>
    </customSheetView>
  </customSheetViews>
  <pageMargins left="0" right="0" top="0" bottom="0" header="0.31496062992125984" footer="0.31496062992125984"/>
  <pageSetup paperSize="9" scale="53" fitToHeight="4" orientation="landscape" horizontalDpi="0" verticalDpi="0"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N175"/>
  <sheetViews>
    <sheetView workbookViewId="0">
      <pane xSplit="3" ySplit="4" topLeftCell="D66" activePane="bottomRight" state="frozen"/>
      <selection pane="topRight" activeCell="D1" sqref="D1"/>
      <selection pane="bottomLeft" activeCell="A5" sqref="A5"/>
      <selection pane="bottomRight" activeCell="E67" sqref="E67"/>
    </sheetView>
  </sheetViews>
  <sheetFormatPr defaultRowHeight="12.75" x14ac:dyDescent="0.2"/>
  <cols>
    <col min="1" max="1" width="9.140625" style="15"/>
    <col min="2" max="2" width="34.42578125" style="15" customWidth="1"/>
    <col min="3" max="3" width="14" style="15" hidden="1" customWidth="1"/>
    <col min="4" max="4" width="20.42578125" style="15" customWidth="1"/>
    <col min="5" max="5" width="20.140625" style="41" bestFit="1" customWidth="1"/>
    <col min="6" max="6" width="14.85546875" style="78" customWidth="1"/>
    <col min="7" max="7" width="18.28515625" style="15" customWidth="1"/>
    <col min="8" max="8" width="20.42578125" style="78" bestFit="1" customWidth="1"/>
    <col min="9" max="9" width="15.28515625" style="41" customWidth="1"/>
    <col min="10" max="10" width="22.85546875" style="15" customWidth="1"/>
    <col min="11" max="11" width="17.5703125" style="30" bestFit="1" customWidth="1"/>
    <col min="12" max="12" width="12" style="15" customWidth="1"/>
    <col min="13" max="13" width="17.42578125" style="52" customWidth="1"/>
    <col min="14" max="14" width="20.140625" style="51" customWidth="1"/>
    <col min="15" max="16384" width="9.140625" style="15"/>
  </cols>
  <sheetData>
    <row r="1" spans="1:14" s="30" customFormat="1" ht="24.75" customHeight="1" thickBot="1" x14ac:dyDescent="0.3">
      <c r="B1" s="50" t="s">
        <v>243</v>
      </c>
      <c r="D1" s="31" t="s">
        <v>10</v>
      </c>
      <c r="E1" s="31" t="s">
        <v>10</v>
      </c>
      <c r="F1" s="79" t="s">
        <v>12</v>
      </c>
      <c r="G1" s="31" t="s">
        <v>10</v>
      </c>
      <c r="H1" s="79" t="s">
        <v>12</v>
      </c>
      <c r="I1" s="31" t="s">
        <v>10</v>
      </c>
      <c r="J1" s="31" t="s">
        <v>10</v>
      </c>
      <c r="K1" s="31" t="s">
        <v>10</v>
      </c>
      <c r="L1" s="31" t="s">
        <v>10</v>
      </c>
      <c r="M1" s="50"/>
      <c r="N1" s="47"/>
    </row>
    <row r="2" spans="1:14" s="49" customFormat="1" ht="56.25" x14ac:dyDescent="0.2">
      <c r="A2" s="136" t="s">
        <v>15</v>
      </c>
      <c r="B2" s="75" t="s">
        <v>18</v>
      </c>
      <c r="C2" s="28" t="s">
        <v>218</v>
      </c>
      <c r="D2" s="29" t="s">
        <v>16</v>
      </c>
      <c r="E2" s="29" t="s">
        <v>2</v>
      </c>
      <c r="F2" s="76" t="s">
        <v>11</v>
      </c>
      <c r="G2" s="29" t="s">
        <v>3</v>
      </c>
      <c r="H2" s="76" t="s">
        <v>4</v>
      </c>
      <c r="I2" s="29" t="s">
        <v>246</v>
      </c>
      <c r="J2" s="29" t="s">
        <v>239</v>
      </c>
      <c r="K2" s="29" t="s">
        <v>6</v>
      </c>
      <c r="L2" s="29" t="s">
        <v>8</v>
      </c>
      <c r="M2" s="54" t="s">
        <v>222</v>
      </c>
      <c r="N2" s="56" t="s">
        <v>238</v>
      </c>
    </row>
    <row r="3" spans="1:14" s="69" customFormat="1" ht="22.5" customHeight="1" x14ac:dyDescent="0.2">
      <c r="A3" s="137"/>
      <c r="B3" s="67" t="s">
        <v>237</v>
      </c>
      <c r="C3" s="67"/>
      <c r="D3" s="53" t="s">
        <v>226</v>
      </c>
      <c r="E3" s="53" t="s">
        <v>227</v>
      </c>
      <c r="F3" s="80" t="s">
        <v>228</v>
      </c>
      <c r="G3" s="53" t="s">
        <v>229</v>
      </c>
      <c r="H3" s="80" t="s">
        <v>230</v>
      </c>
      <c r="I3" s="53" t="s">
        <v>231</v>
      </c>
      <c r="J3" s="53" t="s">
        <v>232</v>
      </c>
      <c r="K3" s="53" t="s">
        <v>233</v>
      </c>
      <c r="L3" s="53" t="s">
        <v>234</v>
      </c>
      <c r="M3" s="68"/>
      <c r="N3" s="74"/>
    </row>
    <row r="4" spans="1:14" ht="70.5" customHeight="1" x14ac:dyDescent="0.2">
      <c r="A4" s="42"/>
      <c r="B4" s="42" t="s">
        <v>149</v>
      </c>
      <c r="C4" s="43"/>
      <c r="D4" s="44" t="s">
        <v>224</v>
      </c>
      <c r="E4" s="44"/>
      <c r="F4" s="81"/>
      <c r="G4" s="44"/>
      <c r="H4" s="81"/>
      <c r="I4" s="44"/>
      <c r="J4" s="44"/>
      <c r="K4" s="44"/>
      <c r="L4" s="44"/>
      <c r="M4" s="55"/>
      <c r="N4" s="57"/>
    </row>
    <row r="5" spans="1:14" ht="26.25" customHeight="1" x14ac:dyDescent="0.2">
      <c r="A5" s="58">
        <v>1</v>
      </c>
      <c r="B5" s="17" t="s">
        <v>19</v>
      </c>
      <c r="C5" s="17"/>
      <c r="D5" s="34"/>
      <c r="E5" s="34"/>
      <c r="F5" s="82"/>
      <c r="G5" s="34" t="e">
        <f>IF(AND(#REF!&gt;=0,#REF!&lt;5%),10,IF(AND(#REF!&gt;5%,#REF!&lt;10%),8,IF(AND(#REF!&gt;10%,#REF!&lt;15%),6,IF(AND(#REF!&gt;15%,#REF!&lt;20%),4,IF(#REF!&gt;=20%,0)))))</f>
        <v>#REF!</v>
      </c>
      <c r="H5" s="82"/>
      <c r="I5" s="34" t="e">
        <f>IF(#REF!="да",2,0)</f>
        <v>#REF!</v>
      </c>
      <c r="J5" s="34" t="e">
        <f>IF(#REF!="да",2,0)</f>
        <v>#REF!</v>
      </c>
      <c r="K5" s="34" t="e">
        <f>IF(#REF!="да",2,0)</f>
        <v>#REF!</v>
      </c>
      <c r="L5" s="34" t="e">
        <f>IF(#REF!="да",2,0)</f>
        <v>#REF!</v>
      </c>
      <c r="M5" s="71" t="e">
        <f t="shared" ref="M5:M36" si="0">IF(E5="не берём в рейтинг","не участвует в конкурсе",SUM(E5:L5))</f>
        <v>#REF!</v>
      </c>
      <c r="N5" s="72" t="e">
        <f t="shared" ref="N5:N36" si="1">IF(M5="не участвует в конкурсе",0,_xlfn.RANK.EQ(M5,$M$5:$M$107))</f>
        <v>#REF!</v>
      </c>
    </row>
    <row r="6" spans="1:14" ht="33.75" x14ac:dyDescent="0.2">
      <c r="A6" s="58">
        <f>A5+1</f>
        <v>2</v>
      </c>
      <c r="B6" s="17" t="s">
        <v>24</v>
      </c>
      <c r="C6" s="17"/>
      <c r="D6" s="34"/>
      <c r="E6" s="34"/>
      <c r="F6" s="82"/>
      <c r="G6" s="34" t="e">
        <f>IF(AND(#REF!&gt;=0,#REF!&lt;5%),10,IF(AND(#REF!&gt;5%,#REF!&lt;10%),8,IF(AND(#REF!&gt;10%,#REF!&lt;15%),6,IF(AND(#REF!&gt;15%,#REF!&lt;20%),4,IF(#REF!&gt;=20%,0)))))</f>
        <v>#REF!</v>
      </c>
      <c r="H6" s="82"/>
      <c r="I6" s="34" t="e">
        <f>IF(#REF!="да",2,0)</f>
        <v>#REF!</v>
      </c>
      <c r="J6" s="34" t="e">
        <f>IF(#REF!="да",2,0)</f>
        <v>#REF!</v>
      </c>
      <c r="K6" s="34" t="e">
        <f>IF(#REF!="да",2,0)</f>
        <v>#REF!</v>
      </c>
      <c r="L6" s="34" t="e">
        <f>IF(#REF!="да",2,0)</f>
        <v>#REF!</v>
      </c>
      <c r="M6" s="71" t="e">
        <f t="shared" si="0"/>
        <v>#REF!</v>
      </c>
      <c r="N6" s="72" t="e">
        <f t="shared" si="1"/>
        <v>#REF!</v>
      </c>
    </row>
    <row r="7" spans="1:14" ht="22.5" x14ac:dyDescent="0.2">
      <c r="A7" s="58">
        <f t="shared" ref="A7:A70" si="2">A6+1</f>
        <v>3</v>
      </c>
      <c r="B7" s="17" t="s">
        <v>25</v>
      </c>
      <c r="C7" s="17"/>
      <c r="D7" s="34"/>
      <c r="E7" s="34"/>
      <c r="F7" s="82"/>
      <c r="G7" s="34" t="e">
        <f>IF(AND(#REF!&gt;=0,#REF!&lt;5%),10,IF(AND(#REF!&gt;5%,#REF!&lt;10%),8,IF(AND(#REF!&gt;10%,#REF!&lt;15%),6,IF(AND(#REF!&gt;15%,#REF!&lt;20%),4,IF(#REF!&gt;=20%,0)))))</f>
        <v>#REF!</v>
      </c>
      <c r="H7" s="82"/>
      <c r="I7" s="34" t="e">
        <f>IF(#REF!="да",2,0)</f>
        <v>#REF!</v>
      </c>
      <c r="J7" s="34" t="e">
        <f>IF(#REF!="да",2,0)</f>
        <v>#REF!</v>
      </c>
      <c r="K7" s="34" t="e">
        <f>IF(#REF!="да",2,0)</f>
        <v>#REF!</v>
      </c>
      <c r="L7" s="34" t="e">
        <f>IF(#REF!="да",2,0)</f>
        <v>#REF!</v>
      </c>
      <c r="M7" s="71" t="e">
        <f t="shared" si="0"/>
        <v>#REF!</v>
      </c>
      <c r="N7" s="72" t="e">
        <f t="shared" si="1"/>
        <v>#REF!</v>
      </c>
    </row>
    <row r="8" spans="1:14" ht="22.5" x14ac:dyDescent="0.2">
      <c r="A8" s="58">
        <f t="shared" si="2"/>
        <v>4</v>
      </c>
      <c r="B8" s="17" t="s">
        <v>26</v>
      </c>
      <c r="C8" s="17"/>
      <c r="D8" s="34"/>
      <c r="E8" s="34"/>
      <c r="F8" s="82"/>
      <c r="G8" s="34" t="e">
        <f>IF(AND(#REF!&gt;=0,#REF!&lt;5%),10,IF(AND(#REF!&gt;5%,#REF!&lt;10%),8,IF(AND(#REF!&gt;10%,#REF!&lt;15%),6,IF(AND(#REF!&gt;15%,#REF!&lt;20%),4,IF(#REF!&gt;=20%,0)))))</f>
        <v>#REF!</v>
      </c>
      <c r="H8" s="82"/>
      <c r="I8" s="34" t="e">
        <f>IF(#REF!="да",2,0)</f>
        <v>#REF!</v>
      </c>
      <c r="J8" s="34" t="e">
        <f>IF(#REF!="да",2,0)</f>
        <v>#REF!</v>
      </c>
      <c r="K8" s="34" t="e">
        <f>IF(#REF!="да",2,0)</f>
        <v>#REF!</v>
      </c>
      <c r="L8" s="34" t="e">
        <f>IF(#REF!="да",2,0)</f>
        <v>#REF!</v>
      </c>
      <c r="M8" s="71" t="e">
        <f t="shared" si="0"/>
        <v>#REF!</v>
      </c>
      <c r="N8" s="72" t="e">
        <f t="shared" si="1"/>
        <v>#REF!</v>
      </c>
    </row>
    <row r="9" spans="1:14" ht="22.5" x14ac:dyDescent="0.2">
      <c r="A9" s="58">
        <f t="shared" si="2"/>
        <v>5</v>
      </c>
      <c r="B9" s="17" t="s">
        <v>27</v>
      </c>
      <c r="C9" s="17"/>
      <c r="D9" s="34"/>
      <c r="E9" s="34"/>
      <c r="F9" s="82"/>
      <c r="G9" s="34" t="e">
        <f>IF(AND(#REF!&gt;=0,#REF!&lt;5%),10,IF(AND(#REF!&gt;5%,#REF!&lt;10%),8,IF(AND(#REF!&gt;10%,#REF!&lt;15%),6,IF(AND(#REF!&gt;15%,#REF!&lt;20%),4,IF(#REF!&gt;=20%,0)))))</f>
        <v>#REF!</v>
      </c>
      <c r="H9" s="82"/>
      <c r="I9" s="34" t="e">
        <f>IF(#REF!="да",2,0)</f>
        <v>#REF!</v>
      </c>
      <c r="J9" s="34" t="e">
        <f>IF(#REF!="да",2,0)</f>
        <v>#REF!</v>
      </c>
      <c r="K9" s="34" t="e">
        <f>IF(#REF!="да",2,0)</f>
        <v>#REF!</v>
      </c>
      <c r="L9" s="34" t="e">
        <f>IF(#REF!="да",2,0)</f>
        <v>#REF!</v>
      </c>
      <c r="M9" s="71" t="e">
        <f t="shared" si="0"/>
        <v>#REF!</v>
      </c>
      <c r="N9" s="72" t="e">
        <f t="shared" si="1"/>
        <v>#REF!</v>
      </c>
    </row>
    <row r="10" spans="1:14" ht="22.5" x14ac:dyDescent="0.2">
      <c r="A10" s="58">
        <f t="shared" si="2"/>
        <v>6</v>
      </c>
      <c r="B10" s="17" t="s">
        <v>28</v>
      </c>
      <c r="C10" s="17"/>
      <c r="D10" s="34"/>
      <c r="E10" s="34"/>
      <c r="F10" s="82"/>
      <c r="G10" s="34" t="e">
        <f>IF(AND(#REF!&gt;=0,#REF!&lt;5%),10,IF(AND(#REF!&gt;5%,#REF!&lt;10%),8,IF(AND(#REF!&gt;10%,#REF!&lt;15%),6,IF(AND(#REF!&gt;15%,#REF!&lt;20%),4,IF(#REF!&gt;=20%,0)))))</f>
        <v>#REF!</v>
      </c>
      <c r="H10" s="82"/>
      <c r="I10" s="34" t="e">
        <f>IF(#REF!="да",2,0)</f>
        <v>#REF!</v>
      </c>
      <c r="J10" s="34" t="e">
        <f>IF(#REF!="да",2,0)</f>
        <v>#REF!</v>
      </c>
      <c r="K10" s="34" t="e">
        <f>IF(#REF!="да",2,0)</f>
        <v>#REF!</v>
      </c>
      <c r="L10" s="34" t="e">
        <f>IF(#REF!="да",2,0)</f>
        <v>#REF!</v>
      </c>
      <c r="M10" s="71" t="e">
        <f t="shared" si="0"/>
        <v>#REF!</v>
      </c>
      <c r="N10" s="72" t="e">
        <f t="shared" si="1"/>
        <v>#REF!</v>
      </c>
    </row>
    <row r="11" spans="1:14" ht="33.75" x14ac:dyDescent="0.2">
      <c r="A11" s="58">
        <f t="shared" si="2"/>
        <v>7</v>
      </c>
      <c r="B11" s="17" t="s">
        <v>30</v>
      </c>
      <c r="C11" s="17"/>
      <c r="D11" s="34"/>
      <c r="E11" s="34"/>
      <c r="F11" s="82"/>
      <c r="G11" s="34" t="e">
        <f>IF(AND(#REF!&gt;=0,#REF!&lt;5%),10,IF(AND(#REF!&gt;5%,#REF!&lt;10%),8,IF(AND(#REF!&gt;10%,#REF!&lt;15%),6,IF(AND(#REF!&gt;15%,#REF!&lt;20%),4,IF(#REF!&gt;=20%,0)))))</f>
        <v>#REF!</v>
      </c>
      <c r="H11" s="82"/>
      <c r="I11" s="34" t="e">
        <f>IF(#REF!="да",2,0)</f>
        <v>#REF!</v>
      </c>
      <c r="J11" s="34" t="e">
        <f>IF(#REF!="да",2,0)</f>
        <v>#REF!</v>
      </c>
      <c r="K11" s="34" t="e">
        <f>IF(#REF!="да",2,0)</f>
        <v>#REF!</v>
      </c>
      <c r="L11" s="34" t="e">
        <f>IF(#REF!="да",2,0)</f>
        <v>#REF!</v>
      </c>
      <c r="M11" s="71" t="e">
        <f t="shared" si="0"/>
        <v>#REF!</v>
      </c>
      <c r="N11" s="72" t="e">
        <f t="shared" si="1"/>
        <v>#REF!</v>
      </c>
    </row>
    <row r="12" spans="1:14" ht="22.5" x14ac:dyDescent="0.2">
      <c r="A12" s="58">
        <f t="shared" si="2"/>
        <v>8</v>
      </c>
      <c r="B12" s="17" t="s">
        <v>31</v>
      </c>
      <c r="C12" s="17"/>
      <c r="D12" s="34"/>
      <c r="E12" s="34"/>
      <c r="F12" s="82"/>
      <c r="G12" s="34" t="e">
        <f>IF(AND(#REF!&gt;=0,#REF!&lt;5%),10,IF(AND(#REF!&gt;5%,#REF!&lt;10%),8,IF(AND(#REF!&gt;10%,#REF!&lt;15%),6,IF(AND(#REF!&gt;15%,#REF!&lt;20%),4,IF(#REF!&gt;=20%,0)))))</f>
        <v>#REF!</v>
      </c>
      <c r="H12" s="82"/>
      <c r="I12" s="34" t="e">
        <f>IF(#REF!="да",2,0)</f>
        <v>#REF!</v>
      </c>
      <c r="J12" s="34" t="e">
        <f>IF(#REF!="да",2,0)</f>
        <v>#REF!</v>
      </c>
      <c r="K12" s="34" t="e">
        <f>IF(#REF!="да",2,0)</f>
        <v>#REF!</v>
      </c>
      <c r="L12" s="34" t="e">
        <f>IF(#REF!="да",2,0)</f>
        <v>#REF!</v>
      </c>
      <c r="M12" s="71" t="e">
        <f t="shared" si="0"/>
        <v>#REF!</v>
      </c>
      <c r="N12" s="72" t="e">
        <f t="shared" si="1"/>
        <v>#REF!</v>
      </c>
    </row>
    <row r="13" spans="1:14" ht="22.5" x14ac:dyDescent="0.2">
      <c r="A13" s="58">
        <f t="shared" si="2"/>
        <v>9</v>
      </c>
      <c r="B13" s="17" t="s">
        <v>32</v>
      </c>
      <c r="C13" s="17"/>
      <c r="D13" s="34"/>
      <c r="E13" s="34"/>
      <c r="F13" s="82"/>
      <c r="G13" s="34" t="e">
        <f>IF(AND(#REF!&gt;=0,#REF!&lt;5%),10,IF(AND(#REF!&gt;5%,#REF!&lt;10%),8,IF(AND(#REF!&gt;10%,#REF!&lt;15%),6,IF(AND(#REF!&gt;15%,#REF!&lt;20%),4,IF(#REF!&gt;=20%,0)))))</f>
        <v>#REF!</v>
      </c>
      <c r="H13" s="82"/>
      <c r="I13" s="34" t="e">
        <f>IF(#REF!="да",2,0)</f>
        <v>#REF!</v>
      </c>
      <c r="J13" s="34" t="e">
        <f>IF(#REF!="да",2,0)</f>
        <v>#REF!</v>
      </c>
      <c r="K13" s="34" t="e">
        <f>IF(#REF!="да",2,0)</f>
        <v>#REF!</v>
      </c>
      <c r="L13" s="34" t="e">
        <f>IF(#REF!="да",2,0)</f>
        <v>#REF!</v>
      </c>
      <c r="M13" s="71" t="e">
        <f t="shared" si="0"/>
        <v>#REF!</v>
      </c>
      <c r="N13" s="72" t="e">
        <f t="shared" si="1"/>
        <v>#REF!</v>
      </c>
    </row>
    <row r="14" spans="1:14" ht="22.5" x14ac:dyDescent="0.2">
      <c r="A14" s="58">
        <f t="shared" si="2"/>
        <v>10</v>
      </c>
      <c r="B14" s="17" t="s">
        <v>35</v>
      </c>
      <c r="C14" s="17"/>
      <c r="D14" s="34"/>
      <c r="E14" s="34"/>
      <c r="F14" s="82"/>
      <c r="G14" s="34" t="e">
        <f>IF(AND(#REF!&gt;=0,#REF!&lt;5%),10,IF(AND(#REF!&gt;5%,#REF!&lt;10%),8,IF(AND(#REF!&gt;10%,#REF!&lt;15%),6,IF(AND(#REF!&gt;15%,#REF!&lt;20%),4,IF(#REF!&gt;=20%,0)))))</f>
        <v>#REF!</v>
      </c>
      <c r="H14" s="82"/>
      <c r="I14" s="34" t="e">
        <f>IF(#REF!="да",2,0)</f>
        <v>#REF!</v>
      </c>
      <c r="J14" s="34" t="e">
        <f>IF(#REF!="да",2,0)</f>
        <v>#REF!</v>
      </c>
      <c r="K14" s="34" t="e">
        <f>IF(#REF!="да",2,0)</f>
        <v>#REF!</v>
      </c>
      <c r="L14" s="34" t="e">
        <f>IF(#REF!="да",2,0)</f>
        <v>#REF!</v>
      </c>
      <c r="M14" s="71" t="e">
        <f t="shared" si="0"/>
        <v>#REF!</v>
      </c>
      <c r="N14" s="72" t="e">
        <f t="shared" si="1"/>
        <v>#REF!</v>
      </c>
    </row>
    <row r="15" spans="1:14" ht="22.5" x14ac:dyDescent="0.2">
      <c r="A15" s="58">
        <f t="shared" si="2"/>
        <v>11</v>
      </c>
      <c r="B15" s="17" t="s">
        <v>36</v>
      </c>
      <c r="C15" s="17"/>
      <c r="D15" s="34"/>
      <c r="E15" s="34"/>
      <c r="F15" s="82"/>
      <c r="G15" s="34" t="e">
        <f>IF(AND(#REF!&gt;=0,#REF!&lt;5%),10,IF(AND(#REF!&gt;5%,#REF!&lt;10%),8,IF(AND(#REF!&gt;10%,#REF!&lt;15%),6,IF(AND(#REF!&gt;15%,#REF!&lt;20%),4,IF(#REF!&gt;=20%,0)))))</f>
        <v>#REF!</v>
      </c>
      <c r="H15" s="82"/>
      <c r="I15" s="34" t="e">
        <f>IF(#REF!="да",2,0)</f>
        <v>#REF!</v>
      </c>
      <c r="J15" s="34" t="e">
        <f>IF(#REF!="да",2,0)</f>
        <v>#REF!</v>
      </c>
      <c r="K15" s="34" t="e">
        <f>IF(#REF!="да",2,0)</f>
        <v>#REF!</v>
      </c>
      <c r="L15" s="34" t="e">
        <f>IF(#REF!="да",2,0)</f>
        <v>#REF!</v>
      </c>
      <c r="M15" s="71" t="e">
        <f t="shared" si="0"/>
        <v>#REF!</v>
      </c>
      <c r="N15" s="72" t="e">
        <f t="shared" si="1"/>
        <v>#REF!</v>
      </c>
    </row>
    <row r="16" spans="1:14" ht="22.5" x14ac:dyDescent="0.2">
      <c r="A16" s="58">
        <f t="shared" si="2"/>
        <v>12</v>
      </c>
      <c r="B16" s="17" t="s">
        <v>37</v>
      </c>
      <c r="C16" s="17"/>
      <c r="D16" s="34"/>
      <c r="E16" s="34"/>
      <c r="F16" s="82"/>
      <c r="G16" s="34" t="e">
        <f>IF(AND(#REF!&gt;=0,#REF!&lt;5%),10,IF(AND(#REF!&gt;5%,#REF!&lt;10%),8,IF(AND(#REF!&gt;10%,#REF!&lt;15%),6,IF(AND(#REF!&gt;15%,#REF!&lt;20%),4,IF(#REF!&gt;=20%,0)))))</f>
        <v>#REF!</v>
      </c>
      <c r="H16" s="82"/>
      <c r="I16" s="34" t="e">
        <f>IF(#REF!="да",2,0)</f>
        <v>#REF!</v>
      </c>
      <c r="J16" s="34" t="e">
        <f>IF(#REF!="да",2,0)</f>
        <v>#REF!</v>
      </c>
      <c r="K16" s="34" t="e">
        <f>IF(#REF!="да",2,0)</f>
        <v>#REF!</v>
      </c>
      <c r="L16" s="34" t="e">
        <f>IF(#REF!="да",2,0)</f>
        <v>#REF!</v>
      </c>
      <c r="M16" s="71" t="e">
        <f t="shared" si="0"/>
        <v>#REF!</v>
      </c>
      <c r="N16" s="72" t="e">
        <f t="shared" si="1"/>
        <v>#REF!</v>
      </c>
    </row>
    <row r="17" spans="1:14" ht="22.5" x14ac:dyDescent="0.2">
      <c r="A17" s="58">
        <f t="shared" si="2"/>
        <v>13</v>
      </c>
      <c r="B17" s="17" t="s">
        <v>38</v>
      </c>
      <c r="C17" s="17"/>
      <c r="D17" s="34"/>
      <c r="E17" s="34"/>
      <c r="F17" s="82"/>
      <c r="G17" s="34" t="e">
        <f>IF(AND(#REF!&gt;=0,#REF!&lt;5%),10,IF(AND(#REF!&gt;5%,#REF!&lt;10%),8,IF(AND(#REF!&gt;10%,#REF!&lt;15%),6,IF(AND(#REF!&gt;15%,#REF!&lt;20%),4,IF(#REF!&gt;=20%,0)))))</f>
        <v>#REF!</v>
      </c>
      <c r="H17" s="82"/>
      <c r="I17" s="34" t="e">
        <f>IF(#REF!="да",2,0)</f>
        <v>#REF!</v>
      </c>
      <c r="J17" s="34" t="e">
        <f>IF(#REF!="да",2,0)</f>
        <v>#REF!</v>
      </c>
      <c r="K17" s="34" t="e">
        <f>IF(#REF!="да",2,0)</f>
        <v>#REF!</v>
      </c>
      <c r="L17" s="34" t="e">
        <f>IF(#REF!="да",2,0)</f>
        <v>#REF!</v>
      </c>
      <c r="M17" s="71" t="e">
        <f t="shared" si="0"/>
        <v>#REF!</v>
      </c>
      <c r="N17" s="72" t="e">
        <f t="shared" si="1"/>
        <v>#REF!</v>
      </c>
    </row>
    <row r="18" spans="1:14" ht="22.5" x14ac:dyDescent="0.2">
      <c r="A18" s="58">
        <f t="shared" si="2"/>
        <v>14</v>
      </c>
      <c r="B18" s="17" t="s">
        <v>40</v>
      </c>
      <c r="C18" s="17"/>
      <c r="D18" s="34"/>
      <c r="E18" s="34"/>
      <c r="F18" s="82"/>
      <c r="G18" s="34" t="e">
        <f>IF(AND(#REF!&gt;=0,#REF!&lt;5%),10,IF(AND(#REF!&gt;5%,#REF!&lt;10%),8,IF(AND(#REF!&gt;10%,#REF!&lt;15%),6,IF(AND(#REF!&gt;15%,#REF!&lt;20%),4,IF(#REF!&gt;=20%,0)))))</f>
        <v>#REF!</v>
      </c>
      <c r="H18" s="82"/>
      <c r="I18" s="34" t="e">
        <f>IF(#REF!="да",2,0)</f>
        <v>#REF!</v>
      </c>
      <c r="J18" s="34" t="e">
        <f>IF(#REF!="да",2,0)</f>
        <v>#REF!</v>
      </c>
      <c r="K18" s="34" t="e">
        <f>IF(#REF!="да",2,0)</f>
        <v>#REF!</v>
      </c>
      <c r="L18" s="34" t="e">
        <f>IF(#REF!="да",2,0)</f>
        <v>#REF!</v>
      </c>
      <c r="M18" s="71" t="e">
        <f t="shared" si="0"/>
        <v>#REF!</v>
      </c>
      <c r="N18" s="72" t="e">
        <f t="shared" si="1"/>
        <v>#REF!</v>
      </c>
    </row>
    <row r="19" spans="1:14" ht="22.5" x14ac:dyDescent="0.2">
      <c r="A19" s="58">
        <f t="shared" si="2"/>
        <v>15</v>
      </c>
      <c r="B19" s="17" t="s">
        <v>41</v>
      </c>
      <c r="C19" s="17"/>
      <c r="D19" s="34"/>
      <c r="E19" s="34"/>
      <c r="F19" s="82"/>
      <c r="G19" s="34" t="e">
        <f>IF(AND(#REF!&gt;=0,#REF!&lt;5%),10,IF(AND(#REF!&gt;5%,#REF!&lt;10%),8,IF(AND(#REF!&gt;10%,#REF!&lt;15%),6,IF(AND(#REF!&gt;15%,#REF!&lt;20%),4,IF(#REF!&gt;=20%,0)))))</f>
        <v>#REF!</v>
      </c>
      <c r="H19" s="82"/>
      <c r="I19" s="34" t="e">
        <f>IF(#REF!="да",2,0)</f>
        <v>#REF!</v>
      </c>
      <c r="J19" s="34" t="e">
        <f>IF(#REF!="да",2,0)</f>
        <v>#REF!</v>
      </c>
      <c r="K19" s="34" t="e">
        <f>IF(#REF!="да",2,0)</f>
        <v>#REF!</v>
      </c>
      <c r="L19" s="34" t="e">
        <f>IF(#REF!="да",2,0)</f>
        <v>#REF!</v>
      </c>
      <c r="M19" s="71" t="e">
        <f t="shared" si="0"/>
        <v>#REF!</v>
      </c>
      <c r="N19" s="72" t="e">
        <f t="shared" si="1"/>
        <v>#REF!</v>
      </c>
    </row>
    <row r="20" spans="1:14" ht="33.75" x14ac:dyDescent="0.2">
      <c r="A20" s="58">
        <f t="shared" si="2"/>
        <v>16</v>
      </c>
      <c r="B20" s="17" t="s">
        <v>43</v>
      </c>
      <c r="C20" s="17"/>
      <c r="D20" s="34"/>
      <c r="E20" s="34"/>
      <c r="F20" s="82"/>
      <c r="G20" s="34" t="e">
        <f>IF(AND(#REF!&gt;=0,#REF!&lt;5%),10,IF(AND(#REF!&gt;5%,#REF!&lt;10%),8,IF(AND(#REF!&gt;10%,#REF!&lt;15%),6,IF(AND(#REF!&gt;15%,#REF!&lt;20%),4,IF(#REF!&gt;=20%,0)))))</f>
        <v>#REF!</v>
      </c>
      <c r="H20" s="82"/>
      <c r="I20" s="34" t="e">
        <f>IF(#REF!="да",2,0)</f>
        <v>#REF!</v>
      </c>
      <c r="J20" s="34" t="e">
        <f>IF(#REF!="да",2,0)</f>
        <v>#REF!</v>
      </c>
      <c r="K20" s="34" t="e">
        <f>IF(#REF!="да",2,0)</f>
        <v>#REF!</v>
      </c>
      <c r="L20" s="34" t="e">
        <f>IF(#REF!="да",2,0)</f>
        <v>#REF!</v>
      </c>
      <c r="M20" s="71" t="e">
        <f t="shared" si="0"/>
        <v>#REF!</v>
      </c>
      <c r="N20" s="72" t="e">
        <f t="shared" si="1"/>
        <v>#REF!</v>
      </c>
    </row>
    <row r="21" spans="1:14" ht="33.75" x14ac:dyDescent="0.2">
      <c r="A21" s="58">
        <f t="shared" si="2"/>
        <v>17</v>
      </c>
      <c r="B21" s="17" t="s">
        <v>44</v>
      </c>
      <c r="C21" s="17"/>
      <c r="D21" s="34"/>
      <c r="E21" s="34"/>
      <c r="F21" s="82"/>
      <c r="G21" s="34" t="e">
        <f>IF(AND(#REF!&gt;=0,#REF!&lt;5%),10,IF(AND(#REF!&gt;5%,#REF!&lt;10%),8,IF(AND(#REF!&gt;10%,#REF!&lt;15%),6,IF(AND(#REF!&gt;15%,#REF!&lt;20%),4,IF(#REF!&gt;=20%,0)))))</f>
        <v>#REF!</v>
      </c>
      <c r="H21" s="82"/>
      <c r="I21" s="34" t="e">
        <f>IF(#REF!="да",2,0)</f>
        <v>#REF!</v>
      </c>
      <c r="J21" s="34" t="e">
        <f>IF(#REF!="да",2,0)</f>
        <v>#REF!</v>
      </c>
      <c r="K21" s="34" t="e">
        <f>IF(#REF!="да",2,0)</f>
        <v>#REF!</v>
      </c>
      <c r="L21" s="34" t="e">
        <f>IF(#REF!="да",2,0)</f>
        <v>#REF!</v>
      </c>
      <c r="M21" s="71" t="e">
        <f t="shared" si="0"/>
        <v>#REF!</v>
      </c>
      <c r="N21" s="72" t="e">
        <f t="shared" si="1"/>
        <v>#REF!</v>
      </c>
    </row>
    <row r="22" spans="1:14" ht="33.75" x14ac:dyDescent="0.2">
      <c r="A22" s="58">
        <f t="shared" si="2"/>
        <v>18</v>
      </c>
      <c r="B22" s="17" t="s">
        <v>45</v>
      </c>
      <c r="C22" s="17"/>
      <c r="D22" s="34"/>
      <c r="E22" s="34"/>
      <c r="F22" s="82"/>
      <c r="G22" s="34" t="e">
        <f>IF(AND(#REF!&gt;=0,#REF!&lt;5%),10,IF(AND(#REF!&gt;5%,#REF!&lt;10%),8,IF(AND(#REF!&gt;10%,#REF!&lt;15%),6,IF(AND(#REF!&gt;15%,#REF!&lt;20%),4,IF(#REF!&gt;=20%,0)))))</f>
        <v>#REF!</v>
      </c>
      <c r="H22" s="82"/>
      <c r="I22" s="34" t="e">
        <f>IF(#REF!="да",2,0)</f>
        <v>#REF!</v>
      </c>
      <c r="J22" s="34" t="e">
        <f>IF(#REF!="да",2,0)</f>
        <v>#REF!</v>
      </c>
      <c r="K22" s="34" t="e">
        <f>IF(#REF!="да",2,0)</f>
        <v>#REF!</v>
      </c>
      <c r="L22" s="34" t="e">
        <f>IF(#REF!="да",2,0)</f>
        <v>#REF!</v>
      </c>
      <c r="M22" s="71" t="e">
        <f t="shared" si="0"/>
        <v>#REF!</v>
      </c>
      <c r="N22" s="72" t="e">
        <f t="shared" si="1"/>
        <v>#REF!</v>
      </c>
    </row>
    <row r="23" spans="1:14" ht="33.75" x14ac:dyDescent="0.2">
      <c r="A23" s="58">
        <f t="shared" si="2"/>
        <v>19</v>
      </c>
      <c r="B23" s="17" t="s">
        <v>47</v>
      </c>
      <c r="C23" s="17"/>
      <c r="D23" s="34"/>
      <c r="E23" s="34"/>
      <c r="F23" s="82"/>
      <c r="G23" s="34" t="e">
        <f>IF(AND(#REF!&gt;=0,#REF!&lt;5%),10,IF(AND(#REF!&gt;5%,#REF!&lt;10%),8,IF(AND(#REF!&gt;10%,#REF!&lt;15%),6,IF(AND(#REF!&gt;15%,#REF!&lt;20%),4,IF(#REF!&gt;=20%,0)))))</f>
        <v>#REF!</v>
      </c>
      <c r="H23" s="82"/>
      <c r="I23" s="34" t="e">
        <f>IF(#REF!="да",2,0)</f>
        <v>#REF!</v>
      </c>
      <c r="J23" s="34" t="e">
        <f>IF(#REF!="да",2,0)</f>
        <v>#REF!</v>
      </c>
      <c r="K23" s="34" t="e">
        <f>IF(#REF!="да",2,0)</f>
        <v>#REF!</v>
      </c>
      <c r="L23" s="34" t="e">
        <f>IF(#REF!="да",2,0)</f>
        <v>#REF!</v>
      </c>
      <c r="M23" s="71" t="e">
        <f t="shared" si="0"/>
        <v>#REF!</v>
      </c>
      <c r="N23" s="72" t="e">
        <f t="shared" si="1"/>
        <v>#REF!</v>
      </c>
    </row>
    <row r="24" spans="1:14" ht="33.75" x14ac:dyDescent="0.2">
      <c r="A24" s="58">
        <f t="shared" si="2"/>
        <v>20</v>
      </c>
      <c r="B24" s="17" t="s">
        <v>48</v>
      </c>
      <c r="C24" s="17"/>
      <c r="D24" s="34"/>
      <c r="E24" s="34"/>
      <c r="F24" s="82"/>
      <c r="G24" s="34" t="e">
        <f>IF(AND(#REF!&gt;=0,#REF!&lt;5%),10,IF(AND(#REF!&gt;5%,#REF!&lt;10%),8,IF(AND(#REF!&gt;10%,#REF!&lt;15%),6,IF(AND(#REF!&gt;15%,#REF!&lt;20%),4,IF(#REF!&gt;=20%,0)))))</f>
        <v>#REF!</v>
      </c>
      <c r="H24" s="82"/>
      <c r="I24" s="34" t="e">
        <f>IF(#REF!="да",2,0)</f>
        <v>#REF!</v>
      </c>
      <c r="J24" s="34" t="e">
        <f>IF(#REF!="да",2,0)</f>
        <v>#REF!</v>
      </c>
      <c r="K24" s="34" t="e">
        <f>IF(#REF!="да",2,0)</f>
        <v>#REF!</v>
      </c>
      <c r="L24" s="34" t="e">
        <f>IF(#REF!="да",2,0)</f>
        <v>#REF!</v>
      </c>
      <c r="M24" s="71" t="e">
        <f t="shared" si="0"/>
        <v>#REF!</v>
      </c>
      <c r="N24" s="72" t="e">
        <f t="shared" si="1"/>
        <v>#REF!</v>
      </c>
    </row>
    <row r="25" spans="1:14" ht="33.75" x14ac:dyDescent="0.2">
      <c r="A25" s="58">
        <f t="shared" si="2"/>
        <v>21</v>
      </c>
      <c r="B25" s="17" t="s">
        <v>49</v>
      </c>
      <c r="C25" s="17"/>
      <c r="D25" s="34"/>
      <c r="E25" s="34"/>
      <c r="F25" s="82"/>
      <c r="G25" s="34" t="e">
        <f>IF(AND(#REF!&gt;=0,#REF!&lt;5%),10,IF(AND(#REF!&gt;5%,#REF!&lt;10%),8,IF(AND(#REF!&gt;10%,#REF!&lt;15%),6,IF(AND(#REF!&gt;15%,#REF!&lt;20%),4,IF(#REF!&gt;=20%,0)))))</f>
        <v>#REF!</v>
      </c>
      <c r="H25" s="82"/>
      <c r="I25" s="34" t="e">
        <f>IF(#REF!="да",2,0)</f>
        <v>#REF!</v>
      </c>
      <c r="J25" s="34" t="e">
        <f>IF(#REF!="да",2,0)</f>
        <v>#REF!</v>
      </c>
      <c r="K25" s="34" t="e">
        <f>IF(#REF!="да",2,0)</f>
        <v>#REF!</v>
      </c>
      <c r="L25" s="34" t="e">
        <f>IF(#REF!="да",2,0)</f>
        <v>#REF!</v>
      </c>
      <c r="M25" s="71" t="e">
        <f t="shared" si="0"/>
        <v>#REF!</v>
      </c>
      <c r="N25" s="72" t="e">
        <f t="shared" si="1"/>
        <v>#REF!</v>
      </c>
    </row>
    <row r="26" spans="1:14" ht="33.75" x14ac:dyDescent="0.2">
      <c r="A26" s="58">
        <f t="shared" si="2"/>
        <v>22</v>
      </c>
      <c r="B26" s="17" t="s">
        <v>51</v>
      </c>
      <c r="C26" s="17"/>
      <c r="D26" s="34"/>
      <c r="E26" s="34"/>
      <c r="F26" s="82"/>
      <c r="G26" s="34" t="e">
        <f>IF(AND(#REF!&gt;=0,#REF!&lt;5%),10,IF(AND(#REF!&gt;5%,#REF!&lt;10%),8,IF(AND(#REF!&gt;10%,#REF!&lt;15%),6,IF(AND(#REF!&gt;15%,#REF!&lt;20%),4,IF(#REF!&gt;=20%,0)))))</f>
        <v>#REF!</v>
      </c>
      <c r="H26" s="82"/>
      <c r="I26" s="34" t="e">
        <f>IF(#REF!="да",2,0)</f>
        <v>#REF!</v>
      </c>
      <c r="J26" s="34" t="e">
        <f>IF(#REF!="да",2,0)</f>
        <v>#REF!</v>
      </c>
      <c r="K26" s="34" t="e">
        <f>IF(#REF!="да",2,0)</f>
        <v>#REF!</v>
      </c>
      <c r="L26" s="34" t="e">
        <f>IF(#REF!="да",2,0)</f>
        <v>#REF!</v>
      </c>
      <c r="M26" s="71" t="e">
        <f t="shared" si="0"/>
        <v>#REF!</v>
      </c>
      <c r="N26" s="72" t="e">
        <f t="shared" si="1"/>
        <v>#REF!</v>
      </c>
    </row>
    <row r="27" spans="1:14" ht="33.75" x14ac:dyDescent="0.2">
      <c r="A27" s="58">
        <f t="shared" si="2"/>
        <v>23</v>
      </c>
      <c r="B27" s="17" t="s">
        <v>52</v>
      </c>
      <c r="C27" s="17"/>
      <c r="D27" s="34"/>
      <c r="E27" s="34"/>
      <c r="F27" s="82"/>
      <c r="G27" s="34" t="e">
        <f>IF(AND(#REF!&gt;=0,#REF!&lt;5%),10,IF(AND(#REF!&gt;5%,#REF!&lt;10%),8,IF(AND(#REF!&gt;10%,#REF!&lt;15%),6,IF(AND(#REF!&gt;15%,#REF!&lt;20%),4,IF(#REF!&gt;=20%,0)))))</f>
        <v>#REF!</v>
      </c>
      <c r="H27" s="82"/>
      <c r="I27" s="34" t="e">
        <f>IF(#REF!="да",2,0)</f>
        <v>#REF!</v>
      </c>
      <c r="J27" s="34" t="e">
        <f>IF(#REF!="да",2,0)</f>
        <v>#REF!</v>
      </c>
      <c r="K27" s="34" t="e">
        <f>IF(#REF!="да",2,0)</f>
        <v>#REF!</v>
      </c>
      <c r="L27" s="34" t="e">
        <f>IF(#REF!="да",2,0)</f>
        <v>#REF!</v>
      </c>
      <c r="M27" s="71" t="e">
        <f t="shared" si="0"/>
        <v>#REF!</v>
      </c>
      <c r="N27" s="72" t="e">
        <f t="shared" si="1"/>
        <v>#REF!</v>
      </c>
    </row>
    <row r="28" spans="1:14" ht="33.75" x14ac:dyDescent="0.2">
      <c r="A28" s="58">
        <f t="shared" si="2"/>
        <v>24</v>
      </c>
      <c r="B28" s="17" t="s">
        <v>53</v>
      </c>
      <c r="C28" s="17"/>
      <c r="D28" s="34"/>
      <c r="E28" s="34"/>
      <c r="F28" s="82"/>
      <c r="G28" s="34" t="e">
        <f>IF(AND(#REF!&gt;=0,#REF!&lt;5%),10,IF(AND(#REF!&gt;5%,#REF!&lt;10%),8,IF(AND(#REF!&gt;10%,#REF!&lt;15%),6,IF(AND(#REF!&gt;15%,#REF!&lt;20%),4,IF(#REF!&gt;=20%,0)))))</f>
        <v>#REF!</v>
      </c>
      <c r="H28" s="82"/>
      <c r="I28" s="34" t="e">
        <f>IF(#REF!="да",2,0)</f>
        <v>#REF!</v>
      </c>
      <c r="J28" s="34" t="e">
        <f>IF(#REF!="да",2,0)</f>
        <v>#REF!</v>
      </c>
      <c r="K28" s="34" t="e">
        <f>IF(#REF!="да",2,0)</f>
        <v>#REF!</v>
      </c>
      <c r="L28" s="34" t="e">
        <f>IF(#REF!="да",2,0)</f>
        <v>#REF!</v>
      </c>
      <c r="M28" s="71" t="e">
        <f t="shared" si="0"/>
        <v>#REF!</v>
      </c>
      <c r="N28" s="72" t="e">
        <f t="shared" si="1"/>
        <v>#REF!</v>
      </c>
    </row>
    <row r="29" spans="1:14" ht="33.75" x14ac:dyDescent="0.2">
      <c r="A29" s="58">
        <f t="shared" si="2"/>
        <v>25</v>
      </c>
      <c r="B29" s="17" t="s">
        <v>55</v>
      </c>
      <c r="C29" s="17"/>
      <c r="D29" s="34"/>
      <c r="E29" s="34"/>
      <c r="F29" s="82"/>
      <c r="G29" s="34" t="e">
        <f>IF(AND(#REF!&gt;=0,#REF!&lt;5%),10,IF(AND(#REF!&gt;5%,#REF!&lt;10%),8,IF(AND(#REF!&gt;10%,#REF!&lt;15%),6,IF(AND(#REF!&gt;15%,#REF!&lt;20%),4,IF(#REF!&gt;=20%,0)))))</f>
        <v>#REF!</v>
      </c>
      <c r="H29" s="82"/>
      <c r="I29" s="34" t="e">
        <f>IF(#REF!="да",2,0)</f>
        <v>#REF!</v>
      </c>
      <c r="J29" s="34" t="e">
        <f>IF(#REF!="да",2,0)</f>
        <v>#REF!</v>
      </c>
      <c r="K29" s="34" t="e">
        <f>IF(#REF!="да",2,0)</f>
        <v>#REF!</v>
      </c>
      <c r="L29" s="34" t="e">
        <f>IF(#REF!="да",2,0)</f>
        <v>#REF!</v>
      </c>
      <c r="M29" s="71" t="e">
        <f t="shared" si="0"/>
        <v>#REF!</v>
      </c>
      <c r="N29" s="72" t="e">
        <f t="shared" si="1"/>
        <v>#REF!</v>
      </c>
    </row>
    <row r="30" spans="1:14" ht="33.75" x14ac:dyDescent="0.2">
      <c r="A30" s="58">
        <f t="shared" si="2"/>
        <v>26</v>
      </c>
      <c r="B30" s="17" t="s">
        <v>56</v>
      </c>
      <c r="C30" s="17"/>
      <c r="D30" s="34"/>
      <c r="E30" s="34"/>
      <c r="F30" s="82"/>
      <c r="G30" s="34" t="e">
        <f>IF(AND(#REF!&gt;=0,#REF!&lt;5%),10,IF(AND(#REF!&gt;5%,#REF!&lt;10%),8,IF(AND(#REF!&gt;10%,#REF!&lt;15%),6,IF(AND(#REF!&gt;15%,#REF!&lt;20%),4,IF(#REF!&gt;=20%,0)))))</f>
        <v>#REF!</v>
      </c>
      <c r="H30" s="82"/>
      <c r="I30" s="34" t="e">
        <f>IF(#REF!="да",2,0)</f>
        <v>#REF!</v>
      </c>
      <c r="J30" s="34" t="e">
        <f>IF(#REF!="да",2,0)</f>
        <v>#REF!</v>
      </c>
      <c r="K30" s="34" t="e">
        <f>IF(#REF!="да",2,0)</f>
        <v>#REF!</v>
      </c>
      <c r="L30" s="34" t="e">
        <f>IF(#REF!="да",2,0)</f>
        <v>#REF!</v>
      </c>
      <c r="M30" s="71" t="e">
        <f t="shared" si="0"/>
        <v>#REF!</v>
      </c>
      <c r="N30" s="72" t="e">
        <f t="shared" si="1"/>
        <v>#REF!</v>
      </c>
    </row>
    <row r="31" spans="1:14" ht="33.75" x14ac:dyDescent="0.2">
      <c r="A31" s="58">
        <f t="shared" si="2"/>
        <v>27</v>
      </c>
      <c r="B31" s="17" t="s">
        <v>57</v>
      </c>
      <c r="C31" s="17"/>
      <c r="D31" s="34"/>
      <c r="E31" s="34"/>
      <c r="F31" s="82"/>
      <c r="G31" s="34" t="e">
        <f>IF(AND(#REF!&gt;=0,#REF!&lt;5%),10,IF(AND(#REF!&gt;5%,#REF!&lt;10%),8,IF(AND(#REF!&gt;10%,#REF!&lt;15%),6,IF(AND(#REF!&gt;15%,#REF!&lt;20%),4,IF(#REF!&gt;=20%,0)))))</f>
        <v>#REF!</v>
      </c>
      <c r="H31" s="82"/>
      <c r="I31" s="34" t="e">
        <f>IF(#REF!="да",2,0)</f>
        <v>#REF!</v>
      </c>
      <c r="J31" s="34" t="e">
        <f>IF(#REF!="да",2,0)</f>
        <v>#REF!</v>
      </c>
      <c r="K31" s="34" t="e">
        <f>IF(#REF!="да",2,0)</f>
        <v>#REF!</v>
      </c>
      <c r="L31" s="34" t="e">
        <f>IF(#REF!="да",2,0)</f>
        <v>#REF!</v>
      </c>
      <c r="M31" s="71" t="e">
        <f t="shared" si="0"/>
        <v>#REF!</v>
      </c>
      <c r="N31" s="72" t="e">
        <f t="shared" si="1"/>
        <v>#REF!</v>
      </c>
    </row>
    <row r="32" spans="1:14" ht="33.75" x14ac:dyDescent="0.2">
      <c r="A32" s="58">
        <f t="shared" si="2"/>
        <v>28</v>
      </c>
      <c r="B32" s="17" t="s">
        <v>58</v>
      </c>
      <c r="C32" s="17"/>
      <c r="D32" s="34"/>
      <c r="E32" s="34"/>
      <c r="F32" s="82"/>
      <c r="G32" s="34" t="e">
        <f>IF(AND(#REF!&gt;=0,#REF!&lt;5%),10,IF(AND(#REF!&gt;5%,#REF!&lt;10%),8,IF(AND(#REF!&gt;10%,#REF!&lt;15%),6,IF(AND(#REF!&gt;15%,#REF!&lt;20%),4,IF(#REF!&gt;=20%,0)))))</f>
        <v>#REF!</v>
      </c>
      <c r="H32" s="82"/>
      <c r="I32" s="34" t="e">
        <f>IF(#REF!="да",2,0)</f>
        <v>#REF!</v>
      </c>
      <c r="J32" s="34" t="e">
        <f>IF(#REF!="да",2,0)</f>
        <v>#REF!</v>
      </c>
      <c r="K32" s="34" t="e">
        <f>IF(#REF!="да",2,0)</f>
        <v>#REF!</v>
      </c>
      <c r="L32" s="34" t="e">
        <f>IF(#REF!="да",2,0)</f>
        <v>#REF!</v>
      </c>
      <c r="M32" s="71" t="e">
        <f t="shared" si="0"/>
        <v>#REF!</v>
      </c>
      <c r="N32" s="72" t="e">
        <f t="shared" si="1"/>
        <v>#REF!</v>
      </c>
    </row>
    <row r="33" spans="1:14" ht="33.75" x14ac:dyDescent="0.2">
      <c r="A33" s="58">
        <f t="shared" si="2"/>
        <v>29</v>
      </c>
      <c r="B33" s="17" t="s">
        <v>59</v>
      </c>
      <c r="C33" s="17"/>
      <c r="D33" s="34"/>
      <c r="E33" s="34"/>
      <c r="F33" s="82"/>
      <c r="G33" s="34" t="e">
        <f>IF(AND(#REF!&gt;=0,#REF!&lt;5%),10,IF(AND(#REF!&gt;5%,#REF!&lt;10%),8,IF(AND(#REF!&gt;10%,#REF!&lt;15%),6,IF(AND(#REF!&gt;15%,#REF!&lt;20%),4,IF(#REF!&gt;=20%,0)))))</f>
        <v>#REF!</v>
      </c>
      <c r="H33" s="82"/>
      <c r="I33" s="34" t="e">
        <f>IF(#REF!="да",2,0)</f>
        <v>#REF!</v>
      </c>
      <c r="J33" s="34" t="e">
        <f>IF(#REF!="да",2,0)</f>
        <v>#REF!</v>
      </c>
      <c r="K33" s="34" t="e">
        <f>IF(#REF!="да",2,0)</f>
        <v>#REF!</v>
      </c>
      <c r="L33" s="34" t="e">
        <f>IF(#REF!="да",2,0)</f>
        <v>#REF!</v>
      </c>
      <c r="M33" s="71" t="e">
        <f t="shared" si="0"/>
        <v>#REF!</v>
      </c>
      <c r="N33" s="72" t="e">
        <f t="shared" si="1"/>
        <v>#REF!</v>
      </c>
    </row>
    <row r="34" spans="1:14" ht="33.75" x14ac:dyDescent="0.2">
      <c r="A34" s="58">
        <f t="shared" si="2"/>
        <v>30</v>
      </c>
      <c r="B34" s="17" t="s">
        <v>62</v>
      </c>
      <c r="C34" s="17"/>
      <c r="D34" s="34"/>
      <c r="E34" s="34"/>
      <c r="F34" s="82"/>
      <c r="G34" s="34" t="e">
        <f>IF(AND(#REF!&gt;=0,#REF!&lt;5%),10,IF(AND(#REF!&gt;5%,#REF!&lt;10%),8,IF(AND(#REF!&gt;10%,#REF!&lt;15%),6,IF(AND(#REF!&gt;15%,#REF!&lt;20%),4,IF(#REF!&gt;=20%,0)))))</f>
        <v>#REF!</v>
      </c>
      <c r="H34" s="82"/>
      <c r="I34" s="34" t="e">
        <f>IF(#REF!="да",2,0)</f>
        <v>#REF!</v>
      </c>
      <c r="J34" s="34" t="e">
        <f>IF(#REF!="да",2,0)</f>
        <v>#REF!</v>
      </c>
      <c r="K34" s="34" t="e">
        <f>IF(#REF!="да",2,0)</f>
        <v>#REF!</v>
      </c>
      <c r="L34" s="34" t="e">
        <f>IF(#REF!="да",2,0)</f>
        <v>#REF!</v>
      </c>
      <c r="M34" s="71" t="e">
        <f t="shared" si="0"/>
        <v>#REF!</v>
      </c>
      <c r="N34" s="72" t="e">
        <f t="shared" si="1"/>
        <v>#REF!</v>
      </c>
    </row>
    <row r="35" spans="1:14" ht="33.75" x14ac:dyDescent="0.2">
      <c r="A35" s="58">
        <f t="shared" si="2"/>
        <v>31</v>
      </c>
      <c r="B35" s="17" t="s">
        <v>63</v>
      </c>
      <c r="C35" s="17"/>
      <c r="D35" s="34"/>
      <c r="E35" s="34"/>
      <c r="F35" s="82"/>
      <c r="G35" s="34" t="e">
        <f>IF(AND(#REF!&gt;=0,#REF!&lt;5%),10,IF(AND(#REF!&gt;5%,#REF!&lt;10%),8,IF(AND(#REF!&gt;10%,#REF!&lt;15%),6,IF(AND(#REF!&gt;15%,#REF!&lt;20%),4,IF(#REF!&gt;=20%,0)))))</f>
        <v>#REF!</v>
      </c>
      <c r="H35" s="82"/>
      <c r="I35" s="34" t="e">
        <f>IF(#REF!="да",2,0)</f>
        <v>#REF!</v>
      </c>
      <c r="J35" s="34" t="e">
        <f>IF(#REF!="да",2,0)</f>
        <v>#REF!</v>
      </c>
      <c r="K35" s="34" t="e">
        <f>IF(#REF!="да",2,0)</f>
        <v>#REF!</v>
      </c>
      <c r="L35" s="34" t="e">
        <f>IF(#REF!="да",2,0)</f>
        <v>#REF!</v>
      </c>
      <c r="M35" s="71" t="e">
        <f t="shared" si="0"/>
        <v>#REF!</v>
      </c>
      <c r="N35" s="72" t="e">
        <f t="shared" si="1"/>
        <v>#REF!</v>
      </c>
    </row>
    <row r="36" spans="1:14" ht="33.75" x14ac:dyDescent="0.2">
      <c r="A36" s="58">
        <f t="shared" si="2"/>
        <v>32</v>
      </c>
      <c r="B36" s="17" t="s">
        <v>64</v>
      </c>
      <c r="C36" s="17"/>
      <c r="D36" s="34"/>
      <c r="E36" s="34"/>
      <c r="F36" s="82"/>
      <c r="G36" s="34" t="e">
        <f>IF(AND(#REF!&gt;=0,#REF!&lt;5%),10,IF(AND(#REF!&gt;5%,#REF!&lt;10%),8,IF(AND(#REF!&gt;10%,#REF!&lt;15%),6,IF(AND(#REF!&gt;15%,#REF!&lt;20%),4,IF(#REF!&gt;=20%,0)))))</f>
        <v>#REF!</v>
      </c>
      <c r="H36" s="82"/>
      <c r="I36" s="34" t="e">
        <f>IF(#REF!="да",2,0)</f>
        <v>#REF!</v>
      </c>
      <c r="J36" s="34" t="e">
        <f>IF(#REF!="да",2,0)</f>
        <v>#REF!</v>
      </c>
      <c r="K36" s="34" t="e">
        <f>IF(#REF!="да",2,0)</f>
        <v>#REF!</v>
      </c>
      <c r="L36" s="34" t="e">
        <f>IF(#REF!="да",2,0)</f>
        <v>#REF!</v>
      </c>
      <c r="M36" s="71" t="e">
        <f t="shared" si="0"/>
        <v>#REF!</v>
      </c>
      <c r="N36" s="72" t="e">
        <f t="shared" si="1"/>
        <v>#REF!</v>
      </c>
    </row>
    <row r="37" spans="1:14" ht="33.75" x14ac:dyDescent="0.2">
      <c r="A37" s="58">
        <f t="shared" si="2"/>
        <v>33</v>
      </c>
      <c r="B37" s="17" t="s">
        <v>65</v>
      </c>
      <c r="C37" s="17"/>
      <c r="D37" s="34"/>
      <c r="E37" s="34"/>
      <c r="F37" s="82"/>
      <c r="G37" s="34" t="e">
        <f>IF(AND(#REF!&gt;=0,#REF!&lt;5%),10,IF(AND(#REF!&gt;5%,#REF!&lt;10%),8,IF(AND(#REF!&gt;10%,#REF!&lt;15%),6,IF(AND(#REF!&gt;15%,#REF!&lt;20%),4,IF(#REF!&gt;=20%,0)))))</f>
        <v>#REF!</v>
      </c>
      <c r="H37" s="82"/>
      <c r="I37" s="34" t="e">
        <f>IF(#REF!="да",2,0)</f>
        <v>#REF!</v>
      </c>
      <c r="J37" s="34" t="e">
        <f>IF(#REF!="да",2,0)</f>
        <v>#REF!</v>
      </c>
      <c r="K37" s="34" t="e">
        <f>IF(#REF!="да",2,0)</f>
        <v>#REF!</v>
      </c>
      <c r="L37" s="34" t="e">
        <f>IF(#REF!="да",2,0)</f>
        <v>#REF!</v>
      </c>
      <c r="M37" s="71" t="e">
        <f t="shared" ref="M37:M68" si="3">IF(E37="не берём в рейтинг","не участвует в конкурсе",SUM(E37:L37))</f>
        <v>#REF!</v>
      </c>
      <c r="N37" s="72" t="e">
        <f t="shared" ref="N37:N68" si="4">IF(M37="не участвует в конкурсе",0,_xlfn.RANK.EQ(M37,$M$5:$M$107))</f>
        <v>#REF!</v>
      </c>
    </row>
    <row r="38" spans="1:14" ht="33.75" x14ac:dyDescent="0.2">
      <c r="A38" s="58">
        <f t="shared" si="2"/>
        <v>34</v>
      </c>
      <c r="B38" s="17" t="s">
        <v>66</v>
      </c>
      <c r="C38" s="17"/>
      <c r="D38" s="34"/>
      <c r="E38" s="34"/>
      <c r="F38" s="82"/>
      <c r="G38" s="34" t="e">
        <f>IF(AND(#REF!&gt;=0,#REF!&lt;5%),10,IF(AND(#REF!&gt;5%,#REF!&lt;10%),8,IF(AND(#REF!&gt;10%,#REF!&lt;15%),6,IF(AND(#REF!&gt;15%,#REF!&lt;20%),4,IF(#REF!&gt;=20%,0)))))</f>
        <v>#REF!</v>
      </c>
      <c r="H38" s="82"/>
      <c r="I38" s="34" t="e">
        <f>IF(#REF!="да",2,0)</f>
        <v>#REF!</v>
      </c>
      <c r="J38" s="34" t="e">
        <f>IF(#REF!="да",2,0)</f>
        <v>#REF!</v>
      </c>
      <c r="K38" s="34" t="e">
        <f>IF(#REF!="да",2,0)</f>
        <v>#REF!</v>
      </c>
      <c r="L38" s="34" t="e">
        <f>IF(#REF!="да",2,0)</f>
        <v>#REF!</v>
      </c>
      <c r="M38" s="71" t="e">
        <f t="shared" si="3"/>
        <v>#REF!</v>
      </c>
      <c r="N38" s="72" t="e">
        <f t="shared" si="4"/>
        <v>#REF!</v>
      </c>
    </row>
    <row r="39" spans="1:14" ht="45" x14ac:dyDescent="0.2">
      <c r="A39" s="58">
        <f t="shared" si="2"/>
        <v>35</v>
      </c>
      <c r="B39" s="17" t="s">
        <v>67</v>
      </c>
      <c r="C39" s="17"/>
      <c r="D39" s="34"/>
      <c r="E39" s="34"/>
      <c r="F39" s="82"/>
      <c r="G39" s="34" t="e">
        <f>IF(AND(#REF!&gt;=0,#REF!&lt;5%),10,IF(AND(#REF!&gt;5%,#REF!&lt;10%),8,IF(AND(#REF!&gt;10%,#REF!&lt;15%),6,IF(AND(#REF!&gt;15%,#REF!&lt;20%),4,IF(#REF!&gt;=20%,0)))))</f>
        <v>#REF!</v>
      </c>
      <c r="H39" s="82"/>
      <c r="I39" s="34" t="e">
        <f>IF(#REF!="да",2,0)</f>
        <v>#REF!</v>
      </c>
      <c r="J39" s="34" t="e">
        <f>IF(#REF!="да",2,0)</f>
        <v>#REF!</v>
      </c>
      <c r="K39" s="34" t="e">
        <f>IF(#REF!="да",2,0)</f>
        <v>#REF!</v>
      </c>
      <c r="L39" s="34" t="e">
        <f>IF(#REF!="да",2,0)</f>
        <v>#REF!</v>
      </c>
      <c r="M39" s="71" t="e">
        <f t="shared" si="3"/>
        <v>#REF!</v>
      </c>
      <c r="N39" s="72" t="e">
        <f t="shared" si="4"/>
        <v>#REF!</v>
      </c>
    </row>
    <row r="40" spans="1:14" ht="33.75" x14ac:dyDescent="0.2">
      <c r="A40" s="58">
        <f t="shared" si="2"/>
        <v>36</v>
      </c>
      <c r="B40" s="17" t="s">
        <v>69</v>
      </c>
      <c r="C40" s="17"/>
      <c r="D40" s="34"/>
      <c r="E40" s="34"/>
      <c r="F40" s="82"/>
      <c r="G40" s="34" t="e">
        <f>IF(AND(#REF!&gt;=0,#REF!&lt;5%),10,IF(AND(#REF!&gt;5%,#REF!&lt;10%),8,IF(AND(#REF!&gt;10%,#REF!&lt;15%),6,IF(AND(#REF!&gt;15%,#REF!&lt;20%),4,IF(#REF!&gt;=20%,0)))))</f>
        <v>#REF!</v>
      </c>
      <c r="H40" s="82"/>
      <c r="I40" s="34" t="e">
        <f>IF(#REF!="да",2,0)</f>
        <v>#REF!</v>
      </c>
      <c r="J40" s="34" t="e">
        <f>IF(#REF!="да",2,0)</f>
        <v>#REF!</v>
      </c>
      <c r="K40" s="34" t="e">
        <f>IF(#REF!="да",2,0)</f>
        <v>#REF!</v>
      </c>
      <c r="L40" s="34" t="e">
        <f>IF(#REF!="да",2,0)</f>
        <v>#REF!</v>
      </c>
      <c r="M40" s="71" t="e">
        <f t="shared" si="3"/>
        <v>#REF!</v>
      </c>
      <c r="N40" s="72" t="e">
        <f t="shared" si="4"/>
        <v>#REF!</v>
      </c>
    </row>
    <row r="41" spans="1:14" ht="33.75" x14ac:dyDescent="0.2">
      <c r="A41" s="58">
        <f t="shared" si="2"/>
        <v>37</v>
      </c>
      <c r="B41" s="17" t="s">
        <v>70</v>
      </c>
      <c r="C41" s="17"/>
      <c r="D41" s="34"/>
      <c r="E41" s="34"/>
      <c r="F41" s="82"/>
      <c r="G41" s="34" t="e">
        <f>IF(AND(#REF!&gt;=0,#REF!&lt;5%),10,IF(AND(#REF!&gt;5%,#REF!&lt;10%),8,IF(AND(#REF!&gt;10%,#REF!&lt;15%),6,IF(AND(#REF!&gt;15%,#REF!&lt;20%),4,IF(#REF!&gt;=20%,0)))))</f>
        <v>#REF!</v>
      </c>
      <c r="H41" s="82"/>
      <c r="I41" s="34" t="e">
        <f>IF(#REF!="да",2,0)</f>
        <v>#REF!</v>
      </c>
      <c r="J41" s="34" t="e">
        <f>IF(#REF!="да",2,0)</f>
        <v>#REF!</v>
      </c>
      <c r="K41" s="34" t="e">
        <f>IF(#REF!="да",2,0)</f>
        <v>#REF!</v>
      </c>
      <c r="L41" s="34" t="e">
        <f>IF(#REF!="да",2,0)</f>
        <v>#REF!</v>
      </c>
      <c r="M41" s="71" t="e">
        <f t="shared" si="3"/>
        <v>#REF!</v>
      </c>
      <c r="N41" s="72" t="e">
        <f t="shared" si="4"/>
        <v>#REF!</v>
      </c>
    </row>
    <row r="42" spans="1:14" ht="33.75" x14ac:dyDescent="0.2">
      <c r="A42" s="58">
        <f t="shared" si="2"/>
        <v>38</v>
      </c>
      <c r="B42" s="17" t="s">
        <v>71</v>
      </c>
      <c r="C42" s="17"/>
      <c r="D42" s="34"/>
      <c r="E42" s="34"/>
      <c r="F42" s="82"/>
      <c r="G42" s="34" t="e">
        <f>IF(AND(#REF!&gt;=0,#REF!&lt;5%),10,IF(AND(#REF!&gt;5%,#REF!&lt;10%),8,IF(AND(#REF!&gt;10%,#REF!&lt;15%),6,IF(AND(#REF!&gt;15%,#REF!&lt;20%),4,IF(#REF!&gt;=20%,0)))))</f>
        <v>#REF!</v>
      </c>
      <c r="H42" s="82"/>
      <c r="I42" s="34" t="e">
        <f>IF(#REF!="да",2,0)</f>
        <v>#REF!</v>
      </c>
      <c r="J42" s="34" t="e">
        <f>IF(#REF!="да",2,0)</f>
        <v>#REF!</v>
      </c>
      <c r="K42" s="34" t="e">
        <f>IF(#REF!="да",2,0)</f>
        <v>#REF!</v>
      </c>
      <c r="L42" s="34" t="e">
        <f>IF(#REF!="да",2,0)</f>
        <v>#REF!</v>
      </c>
      <c r="M42" s="71" t="e">
        <f t="shared" si="3"/>
        <v>#REF!</v>
      </c>
      <c r="N42" s="72" t="e">
        <f t="shared" si="4"/>
        <v>#REF!</v>
      </c>
    </row>
    <row r="43" spans="1:14" ht="33.75" x14ac:dyDescent="0.2">
      <c r="A43" s="58">
        <f t="shared" si="2"/>
        <v>39</v>
      </c>
      <c r="B43" s="17" t="s">
        <v>72</v>
      </c>
      <c r="C43" s="17"/>
      <c r="D43" s="34"/>
      <c r="E43" s="34"/>
      <c r="F43" s="82"/>
      <c r="G43" s="34" t="e">
        <f>IF(AND(#REF!&gt;=0,#REF!&lt;5%),10,IF(AND(#REF!&gt;5%,#REF!&lt;10%),8,IF(AND(#REF!&gt;10%,#REF!&lt;15%),6,IF(AND(#REF!&gt;15%,#REF!&lt;20%),4,IF(#REF!&gt;=20%,0)))))</f>
        <v>#REF!</v>
      </c>
      <c r="H43" s="82"/>
      <c r="I43" s="34" t="e">
        <f>IF(#REF!="да",2,0)</f>
        <v>#REF!</v>
      </c>
      <c r="J43" s="34" t="e">
        <f>IF(#REF!="да",2,0)</f>
        <v>#REF!</v>
      </c>
      <c r="K43" s="34" t="e">
        <f>IF(#REF!="да",2,0)</f>
        <v>#REF!</v>
      </c>
      <c r="L43" s="34" t="e">
        <f>IF(#REF!="да",2,0)</f>
        <v>#REF!</v>
      </c>
      <c r="M43" s="71" t="e">
        <f t="shared" si="3"/>
        <v>#REF!</v>
      </c>
      <c r="N43" s="72" t="e">
        <f t="shared" si="4"/>
        <v>#REF!</v>
      </c>
    </row>
    <row r="44" spans="1:14" ht="33.75" x14ac:dyDescent="0.2">
      <c r="A44" s="58">
        <f t="shared" si="2"/>
        <v>40</v>
      </c>
      <c r="B44" s="17" t="s">
        <v>74</v>
      </c>
      <c r="C44" s="17"/>
      <c r="D44" s="34"/>
      <c r="E44" s="34"/>
      <c r="F44" s="82"/>
      <c r="G44" s="34" t="e">
        <f>IF(AND(#REF!&gt;=0,#REF!&lt;5%),10,IF(AND(#REF!&gt;5%,#REF!&lt;10%),8,IF(AND(#REF!&gt;10%,#REF!&lt;15%),6,IF(AND(#REF!&gt;15%,#REF!&lt;20%),4,IF(#REF!&gt;=20%,0)))))</f>
        <v>#REF!</v>
      </c>
      <c r="H44" s="82"/>
      <c r="I44" s="34" t="e">
        <f>IF(#REF!="да",2,0)</f>
        <v>#REF!</v>
      </c>
      <c r="J44" s="34" t="e">
        <f>IF(#REF!="да",2,0)</f>
        <v>#REF!</v>
      </c>
      <c r="K44" s="34" t="e">
        <f>IF(#REF!="да",2,0)</f>
        <v>#REF!</v>
      </c>
      <c r="L44" s="34" t="e">
        <f>IF(#REF!="да",2,0)</f>
        <v>#REF!</v>
      </c>
      <c r="M44" s="71" t="e">
        <f t="shared" si="3"/>
        <v>#REF!</v>
      </c>
      <c r="N44" s="72" t="e">
        <f t="shared" si="4"/>
        <v>#REF!</v>
      </c>
    </row>
    <row r="45" spans="1:14" ht="33.75" x14ac:dyDescent="0.2">
      <c r="A45" s="58">
        <f t="shared" si="2"/>
        <v>41</v>
      </c>
      <c r="B45" s="17" t="s">
        <v>75</v>
      </c>
      <c r="C45" s="17"/>
      <c r="D45" s="34"/>
      <c r="E45" s="34"/>
      <c r="F45" s="82"/>
      <c r="G45" s="34" t="e">
        <f>IF(AND(#REF!&gt;=0,#REF!&lt;5%),10,IF(AND(#REF!&gt;5%,#REF!&lt;10%),8,IF(AND(#REF!&gt;10%,#REF!&lt;15%),6,IF(AND(#REF!&gt;15%,#REF!&lt;20%),4,IF(#REF!&gt;=20%,0)))))</f>
        <v>#REF!</v>
      </c>
      <c r="H45" s="82"/>
      <c r="I45" s="34" t="e">
        <f>IF(#REF!="да",2,0)</f>
        <v>#REF!</v>
      </c>
      <c r="J45" s="34" t="e">
        <f>IF(#REF!="да",2,0)</f>
        <v>#REF!</v>
      </c>
      <c r="K45" s="34" t="e">
        <f>IF(#REF!="да",2,0)</f>
        <v>#REF!</v>
      </c>
      <c r="L45" s="34" t="e">
        <f>IF(#REF!="да",2,0)</f>
        <v>#REF!</v>
      </c>
      <c r="M45" s="71" t="e">
        <f t="shared" si="3"/>
        <v>#REF!</v>
      </c>
      <c r="N45" s="72" t="e">
        <f t="shared" si="4"/>
        <v>#REF!</v>
      </c>
    </row>
    <row r="46" spans="1:14" ht="33.75" x14ac:dyDescent="0.2">
      <c r="A46" s="58">
        <f t="shared" si="2"/>
        <v>42</v>
      </c>
      <c r="B46" s="17" t="s">
        <v>76</v>
      </c>
      <c r="C46" s="17"/>
      <c r="D46" s="34"/>
      <c r="E46" s="34"/>
      <c r="F46" s="82"/>
      <c r="G46" s="34" t="e">
        <f>IF(AND(#REF!&gt;=0,#REF!&lt;5%),10,IF(AND(#REF!&gt;5%,#REF!&lt;10%),8,IF(AND(#REF!&gt;10%,#REF!&lt;15%),6,IF(AND(#REF!&gt;15%,#REF!&lt;20%),4,IF(#REF!&gt;=20%,0)))))</f>
        <v>#REF!</v>
      </c>
      <c r="H46" s="82"/>
      <c r="I46" s="34" t="e">
        <f>IF(#REF!="да",2,0)</f>
        <v>#REF!</v>
      </c>
      <c r="J46" s="34" t="e">
        <f>IF(#REF!="да",2,0)</f>
        <v>#REF!</v>
      </c>
      <c r="K46" s="34" t="e">
        <f>IF(#REF!="да",2,0)</f>
        <v>#REF!</v>
      </c>
      <c r="L46" s="34" t="e">
        <f>IF(#REF!="да",2,0)</f>
        <v>#REF!</v>
      </c>
      <c r="M46" s="71" t="e">
        <f t="shared" si="3"/>
        <v>#REF!</v>
      </c>
      <c r="N46" s="72" t="e">
        <f t="shared" si="4"/>
        <v>#REF!</v>
      </c>
    </row>
    <row r="47" spans="1:14" ht="33.75" x14ac:dyDescent="0.2">
      <c r="A47" s="58">
        <f t="shared" si="2"/>
        <v>43</v>
      </c>
      <c r="B47" s="17" t="s">
        <v>77</v>
      </c>
      <c r="C47" s="17"/>
      <c r="D47" s="34"/>
      <c r="E47" s="34"/>
      <c r="F47" s="82"/>
      <c r="G47" s="34" t="e">
        <f>IF(AND(#REF!&gt;=0,#REF!&lt;5%),10,IF(AND(#REF!&gt;5%,#REF!&lt;10%),8,IF(AND(#REF!&gt;10%,#REF!&lt;15%),6,IF(AND(#REF!&gt;15%,#REF!&lt;20%),4,IF(#REF!&gt;=20%,0)))))</f>
        <v>#REF!</v>
      </c>
      <c r="H47" s="82"/>
      <c r="I47" s="34" t="e">
        <f>IF(#REF!="да",2,0)</f>
        <v>#REF!</v>
      </c>
      <c r="J47" s="34" t="e">
        <f>IF(#REF!="да",2,0)</f>
        <v>#REF!</v>
      </c>
      <c r="K47" s="34" t="e">
        <f>IF(#REF!="да",2,0)</f>
        <v>#REF!</v>
      </c>
      <c r="L47" s="34" t="e">
        <f>IF(#REF!="да",2,0)</f>
        <v>#REF!</v>
      </c>
      <c r="M47" s="71" t="e">
        <f t="shared" si="3"/>
        <v>#REF!</v>
      </c>
      <c r="N47" s="72" t="e">
        <f t="shared" si="4"/>
        <v>#REF!</v>
      </c>
    </row>
    <row r="48" spans="1:14" ht="33.75" x14ac:dyDescent="0.2">
      <c r="A48" s="58">
        <f t="shared" si="2"/>
        <v>44</v>
      </c>
      <c r="B48" s="17" t="s">
        <v>78</v>
      </c>
      <c r="C48" s="17"/>
      <c r="D48" s="34"/>
      <c r="E48" s="34"/>
      <c r="F48" s="82"/>
      <c r="G48" s="34" t="e">
        <f>IF(AND(#REF!&gt;=0,#REF!&lt;5%),10,IF(AND(#REF!&gt;5%,#REF!&lt;10%),8,IF(AND(#REF!&gt;10%,#REF!&lt;15%),6,IF(AND(#REF!&gt;15%,#REF!&lt;20%),4,IF(#REF!&gt;=20%,0)))))</f>
        <v>#REF!</v>
      </c>
      <c r="H48" s="82"/>
      <c r="I48" s="34" t="e">
        <f>IF(#REF!="да",2,0)</f>
        <v>#REF!</v>
      </c>
      <c r="J48" s="34" t="e">
        <f>IF(#REF!="да",2,0)</f>
        <v>#REF!</v>
      </c>
      <c r="K48" s="34" t="e">
        <f>IF(#REF!="да",2,0)</f>
        <v>#REF!</v>
      </c>
      <c r="L48" s="34" t="e">
        <f>IF(#REF!="да",2,0)</f>
        <v>#REF!</v>
      </c>
      <c r="M48" s="71" t="e">
        <f t="shared" si="3"/>
        <v>#REF!</v>
      </c>
      <c r="N48" s="72" t="e">
        <f t="shared" si="4"/>
        <v>#REF!</v>
      </c>
    </row>
    <row r="49" spans="1:14" ht="45" x14ac:dyDescent="0.2">
      <c r="A49" s="58">
        <f t="shared" si="2"/>
        <v>45</v>
      </c>
      <c r="B49" s="17" t="s">
        <v>79</v>
      </c>
      <c r="C49" s="17"/>
      <c r="D49" s="34"/>
      <c r="E49" s="34"/>
      <c r="F49" s="82"/>
      <c r="G49" s="34" t="e">
        <f>IF(AND(#REF!&gt;=0,#REF!&lt;5%),10,IF(AND(#REF!&gt;5%,#REF!&lt;10%),8,IF(AND(#REF!&gt;10%,#REF!&lt;15%),6,IF(AND(#REF!&gt;15%,#REF!&lt;20%),4,IF(#REF!&gt;=20%,0)))))</f>
        <v>#REF!</v>
      </c>
      <c r="H49" s="82"/>
      <c r="I49" s="34" t="e">
        <f>IF(#REF!="да",2,0)</f>
        <v>#REF!</v>
      </c>
      <c r="J49" s="34" t="e">
        <f>IF(#REF!="да",2,0)</f>
        <v>#REF!</v>
      </c>
      <c r="K49" s="34" t="e">
        <f>IF(#REF!="да",2,0)</f>
        <v>#REF!</v>
      </c>
      <c r="L49" s="34" t="e">
        <f>IF(#REF!="да",2,0)</f>
        <v>#REF!</v>
      </c>
      <c r="M49" s="71" t="e">
        <f t="shared" si="3"/>
        <v>#REF!</v>
      </c>
      <c r="N49" s="72" t="e">
        <f t="shared" si="4"/>
        <v>#REF!</v>
      </c>
    </row>
    <row r="50" spans="1:14" ht="33.75" x14ac:dyDescent="0.2">
      <c r="A50" s="58">
        <f t="shared" si="2"/>
        <v>46</v>
      </c>
      <c r="B50" s="17" t="s">
        <v>80</v>
      </c>
      <c r="C50" s="17"/>
      <c r="D50" s="34"/>
      <c r="E50" s="34"/>
      <c r="F50" s="82"/>
      <c r="G50" s="34" t="e">
        <f>IF(AND(#REF!&gt;=0,#REF!&lt;5%),10,IF(AND(#REF!&gt;5%,#REF!&lt;10%),8,IF(AND(#REF!&gt;10%,#REF!&lt;15%),6,IF(AND(#REF!&gt;15%,#REF!&lt;20%),4,IF(#REF!&gt;=20%,0)))))</f>
        <v>#REF!</v>
      </c>
      <c r="H50" s="82"/>
      <c r="I50" s="34" t="e">
        <f>IF(#REF!="да",2,0)</f>
        <v>#REF!</v>
      </c>
      <c r="J50" s="34" t="e">
        <f>IF(#REF!="да",2,0)</f>
        <v>#REF!</v>
      </c>
      <c r="K50" s="34" t="e">
        <f>IF(#REF!="да",2,0)</f>
        <v>#REF!</v>
      </c>
      <c r="L50" s="34" t="e">
        <f>IF(#REF!="да",2,0)</f>
        <v>#REF!</v>
      </c>
      <c r="M50" s="71" t="e">
        <f t="shared" si="3"/>
        <v>#REF!</v>
      </c>
      <c r="N50" s="72" t="e">
        <f t="shared" si="4"/>
        <v>#REF!</v>
      </c>
    </row>
    <row r="51" spans="1:14" ht="33.75" x14ac:dyDescent="0.2">
      <c r="A51" s="58">
        <f t="shared" si="2"/>
        <v>47</v>
      </c>
      <c r="B51" s="17" t="s">
        <v>81</v>
      </c>
      <c r="C51" s="17"/>
      <c r="D51" s="34"/>
      <c r="E51" s="34"/>
      <c r="F51" s="82"/>
      <c r="G51" s="34" t="e">
        <f>IF(AND(#REF!&gt;=0,#REF!&lt;5%),10,IF(AND(#REF!&gt;5%,#REF!&lt;10%),8,IF(AND(#REF!&gt;10%,#REF!&lt;15%),6,IF(AND(#REF!&gt;15%,#REF!&lt;20%),4,IF(#REF!&gt;=20%,0)))))</f>
        <v>#REF!</v>
      </c>
      <c r="H51" s="82"/>
      <c r="I51" s="34" t="e">
        <f>IF(#REF!="да",2,0)</f>
        <v>#REF!</v>
      </c>
      <c r="J51" s="34" t="e">
        <f>IF(#REF!="да",2,0)</f>
        <v>#REF!</v>
      </c>
      <c r="K51" s="34" t="e">
        <f>IF(#REF!="да",2,0)</f>
        <v>#REF!</v>
      </c>
      <c r="L51" s="34" t="e">
        <f>IF(#REF!="да",2,0)</f>
        <v>#REF!</v>
      </c>
      <c r="M51" s="71" t="e">
        <f t="shared" si="3"/>
        <v>#REF!</v>
      </c>
      <c r="N51" s="72" t="e">
        <f t="shared" si="4"/>
        <v>#REF!</v>
      </c>
    </row>
    <row r="52" spans="1:14" ht="33.75" x14ac:dyDescent="0.2">
      <c r="A52" s="58">
        <f t="shared" si="2"/>
        <v>48</v>
      </c>
      <c r="B52" s="17" t="s">
        <v>82</v>
      </c>
      <c r="C52" s="17"/>
      <c r="D52" s="34"/>
      <c r="E52" s="34"/>
      <c r="F52" s="82"/>
      <c r="G52" s="34" t="e">
        <f>IF(AND(#REF!&gt;=0,#REF!&lt;5%),10,IF(AND(#REF!&gt;5%,#REF!&lt;10%),8,IF(AND(#REF!&gt;10%,#REF!&lt;15%),6,IF(AND(#REF!&gt;15%,#REF!&lt;20%),4,IF(#REF!&gt;=20%,0)))))</f>
        <v>#REF!</v>
      </c>
      <c r="H52" s="82"/>
      <c r="I52" s="34" t="e">
        <f>IF(#REF!="да",2,0)</f>
        <v>#REF!</v>
      </c>
      <c r="J52" s="34" t="e">
        <f>IF(#REF!="да",2,0)</f>
        <v>#REF!</v>
      </c>
      <c r="K52" s="34" t="e">
        <f>IF(#REF!="да",2,0)</f>
        <v>#REF!</v>
      </c>
      <c r="L52" s="34" t="e">
        <f>IF(#REF!="да",2,0)</f>
        <v>#REF!</v>
      </c>
      <c r="M52" s="71" t="e">
        <f t="shared" si="3"/>
        <v>#REF!</v>
      </c>
      <c r="N52" s="72" t="e">
        <f t="shared" si="4"/>
        <v>#REF!</v>
      </c>
    </row>
    <row r="53" spans="1:14" ht="33.75" x14ac:dyDescent="0.2">
      <c r="A53" s="58">
        <f t="shared" si="2"/>
        <v>49</v>
      </c>
      <c r="B53" s="17" t="s">
        <v>84</v>
      </c>
      <c r="C53" s="17"/>
      <c r="D53" s="34"/>
      <c r="E53" s="34"/>
      <c r="F53" s="82"/>
      <c r="G53" s="34" t="e">
        <f>IF(AND(#REF!&gt;=0,#REF!&lt;5%),10,IF(AND(#REF!&gt;5%,#REF!&lt;10%),8,IF(AND(#REF!&gt;10%,#REF!&lt;15%),6,IF(AND(#REF!&gt;15%,#REF!&lt;20%),4,IF(#REF!&gt;=20%,0)))))</f>
        <v>#REF!</v>
      </c>
      <c r="H53" s="82"/>
      <c r="I53" s="34" t="e">
        <f>IF(#REF!="да",2,0)</f>
        <v>#REF!</v>
      </c>
      <c r="J53" s="34" t="e">
        <f>IF(#REF!="да",2,0)</f>
        <v>#REF!</v>
      </c>
      <c r="K53" s="34" t="e">
        <f>IF(#REF!="да",2,0)</f>
        <v>#REF!</v>
      </c>
      <c r="L53" s="34" t="e">
        <f>IF(#REF!="да",2,0)</f>
        <v>#REF!</v>
      </c>
      <c r="M53" s="71" t="e">
        <f t="shared" si="3"/>
        <v>#REF!</v>
      </c>
      <c r="N53" s="72" t="e">
        <f t="shared" si="4"/>
        <v>#REF!</v>
      </c>
    </row>
    <row r="54" spans="1:14" ht="33.75" x14ac:dyDescent="0.2">
      <c r="A54" s="58">
        <f t="shared" si="2"/>
        <v>50</v>
      </c>
      <c r="B54" s="17" t="s">
        <v>85</v>
      </c>
      <c r="C54" s="17"/>
      <c r="D54" s="34"/>
      <c r="E54" s="34"/>
      <c r="F54" s="82"/>
      <c r="G54" s="34" t="e">
        <f>IF(AND(#REF!&gt;=0,#REF!&lt;5%),10,IF(AND(#REF!&gt;5%,#REF!&lt;10%),8,IF(AND(#REF!&gt;10%,#REF!&lt;15%),6,IF(AND(#REF!&gt;15%,#REF!&lt;20%),4,IF(#REF!&gt;=20%,0)))))</f>
        <v>#REF!</v>
      </c>
      <c r="H54" s="82"/>
      <c r="I54" s="34" t="e">
        <f>IF(#REF!="да",2,0)</f>
        <v>#REF!</v>
      </c>
      <c r="J54" s="34" t="e">
        <f>IF(#REF!="да",2,0)</f>
        <v>#REF!</v>
      </c>
      <c r="K54" s="34" t="e">
        <f>IF(#REF!="да",2,0)</f>
        <v>#REF!</v>
      </c>
      <c r="L54" s="34" t="e">
        <f>IF(#REF!="да",2,0)</f>
        <v>#REF!</v>
      </c>
      <c r="M54" s="71" t="e">
        <f t="shared" si="3"/>
        <v>#REF!</v>
      </c>
      <c r="N54" s="72" t="e">
        <f t="shared" si="4"/>
        <v>#REF!</v>
      </c>
    </row>
    <row r="55" spans="1:14" ht="33.75" x14ac:dyDescent="0.2">
      <c r="A55" s="58">
        <f t="shared" si="2"/>
        <v>51</v>
      </c>
      <c r="B55" s="17" t="s">
        <v>86</v>
      </c>
      <c r="C55" s="17"/>
      <c r="D55" s="34"/>
      <c r="E55" s="34"/>
      <c r="F55" s="82"/>
      <c r="G55" s="34" t="e">
        <f>IF(AND(#REF!&gt;=0,#REF!&lt;5%),10,IF(AND(#REF!&gt;5%,#REF!&lt;10%),8,IF(AND(#REF!&gt;10%,#REF!&lt;15%),6,IF(AND(#REF!&gt;15%,#REF!&lt;20%),4,IF(#REF!&gt;=20%,0)))))</f>
        <v>#REF!</v>
      </c>
      <c r="H55" s="82"/>
      <c r="I55" s="34" t="e">
        <f>IF(#REF!="да",2,0)</f>
        <v>#REF!</v>
      </c>
      <c r="J55" s="34" t="e">
        <f>IF(#REF!="да",2,0)</f>
        <v>#REF!</v>
      </c>
      <c r="K55" s="34" t="e">
        <f>IF(#REF!="да",2,0)</f>
        <v>#REF!</v>
      </c>
      <c r="L55" s="34" t="e">
        <f>IF(#REF!="да",2,0)</f>
        <v>#REF!</v>
      </c>
      <c r="M55" s="71" t="e">
        <f t="shared" si="3"/>
        <v>#REF!</v>
      </c>
      <c r="N55" s="72" t="e">
        <f t="shared" si="4"/>
        <v>#REF!</v>
      </c>
    </row>
    <row r="56" spans="1:14" ht="33.75" x14ac:dyDescent="0.2">
      <c r="A56" s="58">
        <f t="shared" si="2"/>
        <v>52</v>
      </c>
      <c r="B56" s="17" t="s">
        <v>87</v>
      </c>
      <c r="C56" s="17"/>
      <c r="D56" s="34"/>
      <c r="E56" s="34"/>
      <c r="F56" s="82"/>
      <c r="G56" s="34" t="e">
        <f>IF(AND(#REF!&gt;=0,#REF!&lt;5%),10,IF(AND(#REF!&gt;5%,#REF!&lt;10%),8,IF(AND(#REF!&gt;10%,#REF!&lt;15%),6,IF(AND(#REF!&gt;15%,#REF!&lt;20%),4,IF(#REF!&gt;=20%,0)))))</f>
        <v>#REF!</v>
      </c>
      <c r="H56" s="82"/>
      <c r="I56" s="34" t="e">
        <f>IF(#REF!="да",2,0)</f>
        <v>#REF!</v>
      </c>
      <c r="J56" s="34" t="e">
        <f>IF(#REF!="да",2,0)</f>
        <v>#REF!</v>
      </c>
      <c r="K56" s="34" t="e">
        <f>IF(#REF!="да",2,0)</f>
        <v>#REF!</v>
      </c>
      <c r="L56" s="34" t="e">
        <f>IF(#REF!="да",2,0)</f>
        <v>#REF!</v>
      </c>
      <c r="M56" s="71" t="e">
        <f t="shared" si="3"/>
        <v>#REF!</v>
      </c>
      <c r="N56" s="72" t="e">
        <f t="shared" si="4"/>
        <v>#REF!</v>
      </c>
    </row>
    <row r="57" spans="1:14" ht="33.75" x14ac:dyDescent="0.2">
      <c r="A57" s="58">
        <f t="shared" si="2"/>
        <v>53</v>
      </c>
      <c r="B57" s="17" t="s">
        <v>89</v>
      </c>
      <c r="C57" s="17"/>
      <c r="D57" s="34"/>
      <c r="E57" s="34"/>
      <c r="F57" s="82"/>
      <c r="G57" s="34" t="e">
        <f>IF(AND(#REF!&gt;=0,#REF!&lt;5%),10,IF(AND(#REF!&gt;5%,#REF!&lt;10%),8,IF(AND(#REF!&gt;10%,#REF!&lt;15%),6,IF(AND(#REF!&gt;15%,#REF!&lt;20%),4,IF(#REF!&gt;=20%,0)))))</f>
        <v>#REF!</v>
      </c>
      <c r="H57" s="82"/>
      <c r="I57" s="34" t="e">
        <f>IF(#REF!="да",2,0)</f>
        <v>#REF!</v>
      </c>
      <c r="J57" s="34" t="e">
        <f>IF(#REF!="да",2,0)</f>
        <v>#REF!</v>
      </c>
      <c r="K57" s="34" t="e">
        <f>IF(#REF!="да",2,0)</f>
        <v>#REF!</v>
      </c>
      <c r="L57" s="34" t="e">
        <f>IF(#REF!="да",2,0)</f>
        <v>#REF!</v>
      </c>
      <c r="M57" s="71" t="e">
        <f t="shared" si="3"/>
        <v>#REF!</v>
      </c>
      <c r="N57" s="72" t="e">
        <f t="shared" si="4"/>
        <v>#REF!</v>
      </c>
    </row>
    <row r="58" spans="1:14" ht="33.75" x14ac:dyDescent="0.2">
      <c r="A58" s="58">
        <f t="shared" si="2"/>
        <v>54</v>
      </c>
      <c r="B58" s="17" t="s">
        <v>90</v>
      </c>
      <c r="C58" s="17"/>
      <c r="D58" s="34"/>
      <c r="E58" s="34"/>
      <c r="F58" s="82"/>
      <c r="G58" s="34" t="e">
        <f>IF(AND(#REF!&gt;=0,#REF!&lt;5%),10,IF(AND(#REF!&gt;5%,#REF!&lt;10%),8,IF(AND(#REF!&gt;10%,#REF!&lt;15%),6,IF(AND(#REF!&gt;15%,#REF!&lt;20%),4,IF(#REF!&gt;=20%,0)))))</f>
        <v>#REF!</v>
      </c>
      <c r="H58" s="82"/>
      <c r="I58" s="34" t="e">
        <f>IF(#REF!="да",2,0)</f>
        <v>#REF!</v>
      </c>
      <c r="J58" s="34" t="e">
        <f>IF(#REF!="да",2,0)</f>
        <v>#REF!</v>
      </c>
      <c r="K58" s="34" t="e">
        <f>IF(#REF!="да",2,0)</f>
        <v>#REF!</v>
      </c>
      <c r="L58" s="34" t="e">
        <f>IF(#REF!="да",2,0)</f>
        <v>#REF!</v>
      </c>
      <c r="M58" s="71" t="e">
        <f t="shared" si="3"/>
        <v>#REF!</v>
      </c>
      <c r="N58" s="72" t="e">
        <f t="shared" si="4"/>
        <v>#REF!</v>
      </c>
    </row>
    <row r="59" spans="1:14" ht="33.75" x14ac:dyDescent="0.2">
      <c r="A59" s="58">
        <f t="shared" si="2"/>
        <v>55</v>
      </c>
      <c r="B59" s="17" t="s">
        <v>91</v>
      </c>
      <c r="C59" s="17"/>
      <c r="D59" s="34"/>
      <c r="E59" s="34"/>
      <c r="F59" s="82"/>
      <c r="G59" s="34" t="e">
        <f>IF(AND(#REF!&gt;=0,#REF!&lt;5%),10,IF(AND(#REF!&gt;5%,#REF!&lt;10%),8,IF(AND(#REF!&gt;10%,#REF!&lt;15%),6,IF(AND(#REF!&gt;15%,#REF!&lt;20%),4,IF(#REF!&gt;=20%,0)))))</f>
        <v>#REF!</v>
      </c>
      <c r="H59" s="82"/>
      <c r="I59" s="34" t="e">
        <f>IF(#REF!="да",2,0)</f>
        <v>#REF!</v>
      </c>
      <c r="J59" s="34" t="e">
        <f>IF(#REF!="да",2,0)</f>
        <v>#REF!</v>
      </c>
      <c r="K59" s="34" t="e">
        <f>IF(#REF!="да",2,0)</f>
        <v>#REF!</v>
      </c>
      <c r="L59" s="34" t="e">
        <f>IF(#REF!="да",2,0)</f>
        <v>#REF!</v>
      </c>
      <c r="M59" s="71" t="e">
        <f t="shared" si="3"/>
        <v>#REF!</v>
      </c>
      <c r="N59" s="72" t="e">
        <f t="shared" si="4"/>
        <v>#REF!</v>
      </c>
    </row>
    <row r="60" spans="1:14" ht="33.75" x14ac:dyDescent="0.2">
      <c r="A60" s="58">
        <f t="shared" si="2"/>
        <v>56</v>
      </c>
      <c r="B60" s="17" t="s">
        <v>92</v>
      </c>
      <c r="C60" s="17"/>
      <c r="D60" s="34"/>
      <c r="E60" s="34"/>
      <c r="F60" s="82"/>
      <c r="G60" s="34" t="e">
        <f>IF(AND(#REF!&gt;=0,#REF!&lt;5%),10,IF(AND(#REF!&gt;5%,#REF!&lt;10%),8,IF(AND(#REF!&gt;10%,#REF!&lt;15%),6,IF(AND(#REF!&gt;15%,#REF!&lt;20%),4,IF(#REF!&gt;=20%,0)))))</f>
        <v>#REF!</v>
      </c>
      <c r="H60" s="82"/>
      <c r="I60" s="34" t="e">
        <f>IF(#REF!="да",2,0)</f>
        <v>#REF!</v>
      </c>
      <c r="J60" s="34" t="e">
        <f>IF(#REF!="да",2,0)</f>
        <v>#REF!</v>
      </c>
      <c r="K60" s="34" t="e">
        <f>IF(#REF!="да",2,0)</f>
        <v>#REF!</v>
      </c>
      <c r="L60" s="34" t="e">
        <f>IF(#REF!="да",2,0)</f>
        <v>#REF!</v>
      </c>
      <c r="M60" s="71" t="e">
        <f t="shared" si="3"/>
        <v>#REF!</v>
      </c>
      <c r="N60" s="72" t="e">
        <f t="shared" si="4"/>
        <v>#REF!</v>
      </c>
    </row>
    <row r="61" spans="1:14" ht="33.75" x14ac:dyDescent="0.2">
      <c r="A61" s="58">
        <f t="shared" si="2"/>
        <v>57</v>
      </c>
      <c r="B61" s="17" t="s">
        <v>93</v>
      </c>
      <c r="C61" s="17"/>
      <c r="D61" s="34"/>
      <c r="E61" s="34"/>
      <c r="F61" s="82"/>
      <c r="G61" s="34" t="e">
        <f>IF(AND(#REF!&gt;=0,#REF!&lt;5%),10,IF(AND(#REF!&gt;5%,#REF!&lt;10%),8,IF(AND(#REF!&gt;10%,#REF!&lt;15%),6,IF(AND(#REF!&gt;15%,#REF!&lt;20%),4,IF(#REF!&gt;=20%,0)))))</f>
        <v>#REF!</v>
      </c>
      <c r="H61" s="82"/>
      <c r="I61" s="34" t="e">
        <f>IF(#REF!="да",2,0)</f>
        <v>#REF!</v>
      </c>
      <c r="J61" s="34" t="e">
        <f>IF(#REF!="да",2,0)</f>
        <v>#REF!</v>
      </c>
      <c r="K61" s="34" t="e">
        <f>IF(#REF!="да",2,0)</f>
        <v>#REF!</v>
      </c>
      <c r="L61" s="34" t="e">
        <f>IF(#REF!="да",2,0)</f>
        <v>#REF!</v>
      </c>
      <c r="M61" s="71" t="e">
        <f t="shared" si="3"/>
        <v>#REF!</v>
      </c>
      <c r="N61" s="72" t="e">
        <f t="shared" si="4"/>
        <v>#REF!</v>
      </c>
    </row>
    <row r="62" spans="1:14" ht="33.75" x14ac:dyDescent="0.2">
      <c r="A62" s="58">
        <f t="shared" si="2"/>
        <v>58</v>
      </c>
      <c r="B62" s="17" t="s">
        <v>94</v>
      </c>
      <c r="C62" s="17"/>
      <c r="D62" s="34"/>
      <c r="E62" s="34"/>
      <c r="F62" s="82"/>
      <c r="G62" s="34" t="e">
        <f>IF(AND(#REF!&gt;=0,#REF!&lt;5%),10,IF(AND(#REF!&gt;5%,#REF!&lt;10%),8,IF(AND(#REF!&gt;10%,#REF!&lt;15%),6,IF(AND(#REF!&gt;15%,#REF!&lt;20%),4,IF(#REF!&gt;=20%,0)))))</f>
        <v>#REF!</v>
      </c>
      <c r="H62" s="82"/>
      <c r="I62" s="34" t="e">
        <f>IF(#REF!="да",2,0)</f>
        <v>#REF!</v>
      </c>
      <c r="J62" s="34" t="e">
        <f>IF(#REF!="да",2,0)</f>
        <v>#REF!</v>
      </c>
      <c r="K62" s="34" t="e">
        <f>IF(#REF!="да",2,0)</f>
        <v>#REF!</v>
      </c>
      <c r="L62" s="34" t="e">
        <f>IF(#REF!="да",2,0)</f>
        <v>#REF!</v>
      </c>
      <c r="M62" s="71" t="e">
        <f t="shared" si="3"/>
        <v>#REF!</v>
      </c>
      <c r="N62" s="72" t="e">
        <f t="shared" si="4"/>
        <v>#REF!</v>
      </c>
    </row>
    <row r="63" spans="1:14" ht="45" x14ac:dyDescent="0.2">
      <c r="A63" s="58">
        <f t="shared" si="2"/>
        <v>59</v>
      </c>
      <c r="B63" s="17" t="s">
        <v>95</v>
      </c>
      <c r="C63" s="17"/>
      <c r="D63" s="34"/>
      <c r="E63" s="34"/>
      <c r="F63" s="82"/>
      <c r="G63" s="34" t="e">
        <f>IF(AND(#REF!&gt;=0,#REF!&lt;5%),10,IF(AND(#REF!&gt;5%,#REF!&lt;10%),8,IF(AND(#REF!&gt;10%,#REF!&lt;15%),6,IF(AND(#REF!&gt;15%,#REF!&lt;20%),4,IF(#REF!&gt;=20%,0)))))</f>
        <v>#REF!</v>
      </c>
      <c r="H63" s="82"/>
      <c r="I63" s="34" t="e">
        <f>IF(#REF!="да",2,0)</f>
        <v>#REF!</v>
      </c>
      <c r="J63" s="34" t="e">
        <f>IF(#REF!="да",2,0)</f>
        <v>#REF!</v>
      </c>
      <c r="K63" s="34" t="e">
        <f>IF(#REF!="да",2,0)</f>
        <v>#REF!</v>
      </c>
      <c r="L63" s="34" t="e">
        <f>IF(#REF!="да",2,0)</f>
        <v>#REF!</v>
      </c>
      <c r="M63" s="71" t="e">
        <f t="shared" si="3"/>
        <v>#REF!</v>
      </c>
      <c r="N63" s="72" t="e">
        <f t="shared" si="4"/>
        <v>#REF!</v>
      </c>
    </row>
    <row r="64" spans="1:14" ht="45" x14ac:dyDescent="0.2">
      <c r="A64" s="58">
        <f t="shared" si="2"/>
        <v>60</v>
      </c>
      <c r="B64" s="17" t="s">
        <v>96</v>
      </c>
      <c r="C64" s="17"/>
      <c r="D64" s="34"/>
      <c r="E64" s="34"/>
      <c r="F64" s="82"/>
      <c r="G64" s="34" t="e">
        <f>IF(AND(#REF!&gt;=0,#REF!&lt;5%),10,IF(AND(#REF!&gt;5%,#REF!&lt;10%),8,IF(AND(#REF!&gt;10%,#REF!&lt;15%),6,IF(AND(#REF!&gt;15%,#REF!&lt;20%),4,IF(#REF!&gt;=20%,0)))))</f>
        <v>#REF!</v>
      </c>
      <c r="H64" s="82"/>
      <c r="I64" s="34" t="e">
        <f>IF(#REF!="да",2,0)</f>
        <v>#REF!</v>
      </c>
      <c r="J64" s="34" t="e">
        <f>IF(#REF!="да",2,0)</f>
        <v>#REF!</v>
      </c>
      <c r="K64" s="34" t="e">
        <f>IF(#REF!="да",2,0)</f>
        <v>#REF!</v>
      </c>
      <c r="L64" s="34" t="e">
        <f>IF(#REF!="да",2,0)</f>
        <v>#REF!</v>
      </c>
      <c r="M64" s="71" t="e">
        <f t="shared" si="3"/>
        <v>#REF!</v>
      </c>
      <c r="N64" s="72" t="e">
        <f t="shared" si="4"/>
        <v>#REF!</v>
      </c>
    </row>
    <row r="65" spans="1:14" ht="45" x14ac:dyDescent="0.2">
      <c r="A65" s="58">
        <f t="shared" si="2"/>
        <v>61</v>
      </c>
      <c r="B65" s="17" t="s">
        <v>97</v>
      </c>
      <c r="C65" s="17"/>
      <c r="D65" s="34"/>
      <c r="E65" s="34"/>
      <c r="F65" s="82"/>
      <c r="G65" s="34" t="e">
        <f>IF(AND(#REF!&gt;=0,#REF!&lt;5%),10,IF(AND(#REF!&gt;5%,#REF!&lt;10%),8,IF(AND(#REF!&gt;10%,#REF!&lt;15%),6,IF(AND(#REF!&gt;15%,#REF!&lt;20%),4,IF(#REF!&gt;=20%,0)))))</f>
        <v>#REF!</v>
      </c>
      <c r="H65" s="82"/>
      <c r="I65" s="34" t="e">
        <f>IF(#REF!="да",2,0)</f>
        <v>#REF!</v>
      </c>
      <c r="J65" s="34" t="e">
        <f>IF(#REF!="да",2,0)</f>
        <v>#REF!</v>
      </c>
      <c r="K65" s="34" t="e">
        <f>IF(#REF!="да",2,0)</f>
        <v>#REF!</v>
      </c>
      <c r="L65" s="34" t="e">
        <f>IF(#REF!="да",2,0)</f>
        <v>#REF!</v>
      </c>
      <c r="M65" s="71" t="e">
        <f t="shared" si="3"/>
        <v>#REF!</v>
      </c>
      <c r="N65" s="72" t="e">
        <f t="shared" si="4"/>
        <v>#REF!</v>
      </c>
    </row>
    <row r="66" spans="1:14" ht="33.75" x14ac:dyDescent="0.2">
      <c r="A66" s="58">
        <f t="shared" si="2"/>
        <v>62</v>
      </c>
      <c r="B66" s="17" t="s">
        <v>98</v>
      </c>
      <c r="C66" s="17"/>
      <c r="D66" s="34"/>
      <c r="E66" s="34"/>
      <c r="F66" s="82"/>
      <c r="G66" s="34" t="e">
        <f>IF(AND(#REF!&gt;=0,#REF!&lt;5%),10,IF(AND(#REF!&gt;5%,#REF!&lt;10%),8,IF(AND(#REF!&gt;10%,#REF!&lt;15%),6,IF(AND(#REF!&gt;15%,#REF!&lt;20%),4,IF(#REF!&gt;=20%,0)))))</f>
        <v>#REF!</v>
      </c>
      <c r="H66" s="82"/>
      <c r="I66" s="34" t="e">
        <f>IF(#REF!="да",2,0)</f>
        <v>#REF!</v>
      </c>
      <c r="J66" s="34" t="e">
        <f>IF(#REF!="да",2,0)</f>
        <v>#REF!</v>
      </c>
      <c r="K66" s="34" t="e">
        <f>IF(#REF!="да",2,0)</f>
        <v>#REF!</v>
      </c>
      <c r="L66" s="34" t="e">
        <f>IF(#REF!="да",2,0)</f>
        <v>#REF!</v>
      </c>
      <c r="M66" s="71" t="e">
        <f t="shared" si="3"/>
        <v>#REF!</v>
      </c>
      <c r="N66" s="72" t="e">
        <f t="shared" si="4"/>
        <v>#REF!</v>
      </c>
    </row>
    <row r="67" spans="1:14" ht="45" x14ac:dyDescent="0.2">
      <c r="A67" s="58">
        <f t="shared" si="2"/>
        <v>63</v>
      </c>
      <c r="B67" s="17" t="s">
        <v>99</v>
      </c>
      <c r="C67" s="17"/>
      <c r="D67" s="34"/>
      <c r="E67" s="34"/>
      <c r="F67" s="82"/>
      <c r="G67" s="34" t="e">
        <f>IF(AND(#REF!&gt;=0,#REF!&lt;5%),10,IF(AND(#REF!&gt;5%,#REF!&lt;10%),8,IF(AND(#REF!&gt;10%,#REF!&lt;15%),6,IF(AND(#REF!&gt;15%,#REF!&lt;20%),4,IF(#REF!&gt;=20%,0)))))</f>
        <v>#REF!</v>
      </c>
      <c r="H67" s="82"/>
      <c r="I67" s="34" t="e">
        <f>IF(#REF!="да",2,0)</f>
        <v>#REF!</v>
      </c>
      <c r="J67" s="34" t="e">
        <f>IF(#REF!="да",2,0)</f>
        <v>#REF!</v>
      </c>
      <c r="K67" s="34" t="e">
        <f>IF(#REF!="да",2,0)</f>
        <v>#REF!</v>
      </c>
      <c r="L67" s="34" t="e">
        <f>IF(#REF!="да",2,0)</f>
        <v>#REF!</v>
      </c>
      <c r="M67" s="71" t="e">
        <f t="shared" si="3"/>
        <v>#REF!</v>
      </c>
      <c r="N67" s="72" t="e">
        <f t="shared" si="4"/>
        <v>#REF!</v>
      </c>
    </row>
    <row r="68" spans="1:14" ht="45" x14ac:dyDescent="0.2">
      <c r="A68" s="58">
        <f t="shared" si="2"/>
        <v>64</v>
      </c>
      <c r="B68" s="17" t="s">
        <v>100</v>
      </c>
      <c r="C68" s="17"/>
      <c r="D68" s="34"/>
      <c r="E68" s="34"/>
      <c r="F68" s="82"/>
      <c r="G68" s="34" t="e">
        <f>IF(AND(#REF!&gt;=0,#REF!&lt;5%),10,IF(AND(#REF!&gt;5%,#REF!&lt;10%),8,IF(AND(#REF!&gt;10%,#REF!&lt;15%),6,IF(AND(#REF!&gt;15%,#REF!&lt;20%),4,IF(#REF!&gt;=20%,0)))))</f>
        <v>#REF!</v>
      </c>
      <c r="H68" s="82"/>
      <c r="I68" s="34" t="e">
        <f>IF(#REF!="да",2,0)</f>
        <v>#REF!</v>
      </c>
      <c r="J68" s="34" t="e">
        <f>IF(#REF!="да",2,0)</f>
        <v>#REF!</v>
      </c>
      <c r="K68" s="34" t="e">
        <f>IF(#REF!="да",2,0)</f>
        <v>#REF!</v>
      </c>
      <c r="L68" s="34" t="e">
        <f>IF(#REF!="да",2,0)</f>
        <v>#REF!</v>
      </c>
      <c r="M68" s="71" t="e">
        <f t="shared" si="3"/>
        <v>#REF!</v>
      </c>
      <c r="N68" s="72" t="e">
        <f t="shared" si="4"/>
        <v>#REF!</v>
      </c>
    </row>
    <row r="69" spans="1:14" ht="45" x14ac:dyDescent="0.2">
      <c r="A69" s="58">
        <f t="shared" si="2"/>
        <v>65</v>
      </c>
      <c r="B69" s="17" t="s">
        <v>101</v>
      </c>
      <c r="C69" s="17"/>
      <c r="D69" s="34"/>
      <c r="E69" s="34"/>
      <c r="F69" s="82"/>
      <c r="G69" s="34" t="e">
        <f>IF(AND(#REF!&gt;=0,#REF!&lt;5%),10,IF(AND(#REF!&gt;5%,#REF!&lt;10%),8,IF(AND(#REF!&gt;10%,#REF!&lt;15%),6,IF(AND(#REF!&gt;15%,#REF!&lt;20%),4,IF(#REF!&gt;=20%,0)))))</f>
        <v>#REF!</v>
      </c>
      <c r="H69" s="82"/>
      <c r="I69" s="34" t="e">
        <f>IF(#REF!="да",2,0)</f>
        <v>#REF!</v>
      </c>
      <c r="J69" s="34" t="e">
        <f>IF(#REF!="да",2,0)</f>
        <v>#REF!</v>
      </c>
      <c r="K69" s="34" t="e">
        <f>IF(#REF!="да",2,0)</f>
        <v>#REF!</v>
      </c>
      <c r="L69" s="34" t="e">
        <f>IF(#REF!="да",2,0)</f>
        <v>#REF!</v>
      </c>
      <c r="M69" s="71" t="e">
        <f t="shared" ref="M69:M100" si="5">IF(E69="не берём в рейтинг","не участвует в конкурсе",SUM(E69:L69))</f>
        <v>#REF!</v>
      </c>
      <c r="N69" s="72" t="e">
        <f t="shared" ref="N69:N100" si="6">IF(M69="не участвует в конкурсе",0,_xlfn.RANK.EQ(M69,$M$5:$M$107))</f>
        <v>#REF!</v>
      </c>
    </row>
    <row r="70" spans="1:14" ht="45" x14ac:dyDescent="0.2">
      <c r="A70" s="58">
        <f t="shared" si="2"/>
        <v>66</v>
      </c>
      <c r="B70" s="17" t="s">
        <v>102</v>
      </c>
      <c r="C70" s="17"/>
      <c r="D70" s="34"/>
      <c r="E70" s="34"/>
      <c r="F70" s="82"/>
      <c r="G70" s="34" t="e">
        <f>IF(AND(#REF!&gt;=0,#REF!&lt;5%),10,IF(AND(#REF!&gt;5%,#REF!&lt;10%),8,IF(AND(#REF!&gt;10%,#REF!&lt;15%),6,IF(AND(#REF!&gt;15%,#REF!&lt;20%),4,IF(#REF!&gt;=20%,0)))))</f>
        <v>#REF!</v>
      </c>
      <c r="H70" s="82"/>
      <c r="I70" s="34" t="e">
        <f>IF(#REF!="да",2,0)</f>
        <v>#REF!</v>
      </c>
      <c r="J70" s="34" t="e">
        <f>IF(#REF!="да",2,0)</f>
        <v>#REF!</v>
      </c>
      <c r="K70" s="34" t="e">
        <f>IF(#REF!="да",2,0)</f>
        <v>#REF!</v>
      </c>
      <c r="L70" s="34" t="e">
        <f>IF(#REF!="да",2,0)</f>
        <v>#REF!</v>
      </c>
      <c r="M70" s="71" t="e">
        <f t="shared" si="5"/>
        <v>#REF!</v>
      </c>
      <c r="N70" s="72" t="e">
        <f t="shared" si="6"/>
        <v>#REF!</v>
      </c>
    </row>
    <row r="71" spans="1:14" ht="45" x14ac:dyDescent="0.2">
      <c r="A71" s="58">
        <f t="shared" ref="A71:A107" si="7">A70+1</f>
        <v>67</v>
      </c>
      <c r="B71" s="17" t="s">
        <v>103</v>
      </c>
      <c r="C71" s="17"/>
      <c r="D71" s="34"/>
      <c r="E71" s="34"/>
      <c r="F71" s="82"/>
      <c r="G71" s="34" t="e">
        <f>IF(AND(#REF!&gt;=0,#REF!&lt;5%),10,IF(AND(#REF!&gt;5%,#REF!&lt;10%),8,IF(AND(#REF!&gt;10%,#REF!&lt;15%),6,IF(AND(#REF!&gt;15%,#REF!&lt;20%),4,IF(#REF!&gt;=20%,0)))))</f>
        <v>#REF!</v>
      </c>
      <c r="H71" s="82"/>
      <c r="I71" s="34" t="e">
        <f>IF(#REF!="да",2,0)</f>
        <v>#REF!</v>
      </c>
      <c r="J71" s="34" t="e">
        <f>IF(#REF!="да",2,0)</f>
        <v>#REF!</v>
      </c>
      <c r="K71" s="34" t="e">
        <f>IF(#REF!="да",2,0)</f>
        <v>#REF!</v>
      </c>
      <c r="L71" s="34" t="e">
        <f>IF(#REF!="да",2,0)</f>
        <v>#REF!</v>
      </c>
      <c r="M71" s="71" t="e">
        <f t="shared" si="5"/>
        <v>#REF!</v>
      </c>
      <c r="N71" s="72" t="e">
        <f t="shared" si="6"/>
        <v>#REF!</v>
      </c>
    </row>
    <row r="72" spans="1:14" ht="45" x14ac:dyDescent="0.2">
      <c r="A72" s="58">
        <f t="shared" si="7"/>
        <v>68</v>
      </c>
      <c r="B72" s="17" t="s">
        <v>104</v>
      </c>
      <c r="C72" s="17"/>
      <c r="D72" s="34"/>
      <c r="E72" s="34"/>
      <c r="F72" s="82"/>
      <c r="G72" s="34" t="e">
        <f>IF(AND(#REF!&gt;=0,#REF!&lt;5%),10,IF(AND(#REF!&gt;5%,#REF!&lt;10%),8,IF(AND(#REF!&gt;10%,#REF!&lt;15%),6,IF(AND(#REF!&gt;15%,#REF!&lt;20%),4,IF(#REF!&gt;=20%,0)))))</f>
        <v>#REF!</v>
      </c>
      <c r="H72" s="82"/>
      <c r="I72" s="34" t="e">
        <f>IF(#REF!="да",2,0)</f>
        <v>#REF!</v>
      </c>
      <c r="J72" s="34" t="e">
        <f>IF(#REF!="да",2,0)</f>
        <v>#REF!</v>
      </c>
      <c r="K72" s="34" t="e">
        <f>IF(#REF!="да",2,0)</f>
        <v>#REF!</v>
      </c>
      <c r="L72" s="34" t="e">
        <f>IF(#REF!="да",2,0)</f>
        <v>#REF!</v>
      </c>
      <c r="M72" s="71" t="e">
        <f t="shared" si="5"/>
        <v>#REF!</v>
      </c>
      <c r="N72" s="72" t="e">
        <f t="shared" si="6"/>
        <v>#REF!</v>
      </c>
    </row>
    <row r="73" spans="1:14" ht="33.75" x14ac:dyDescent="0.2">
      <c r="A73" s="58">
        <f t="shared" si="7"/>
        <v>69</v>
      </c>
      <c r="B73" s="17" t="s">
        <v>105</v>
      </c>
      <c r="C73" s="17"/>
      <c r="D73" s="34"/>
      <c r="E73" s="34"/>
      <c r="F73" s="82"/>
      <c r="G73" s="34" t="e">
        <f>IF(AND(#REF!&gt;=0,#REF!&lt;5%),10,IF(AND(#REF!&gt;5%,#REF!&lt;10%),8,IF(AND(#REF!&gt;10%,#REF!&lt;15%),6,IF(AND(#REF!&gt;15%,#REF!&lt;20%),4,IF(#REF!&gt;=20%,0)))))</f>
        <v>#REF!</v>
      </c>
      <c r="H73" s="82"/>
      <c r="I73" s="34" t="e">
        <f>IF(#REF!="да",2,0)</f>
        <v>#REF!</v>
      </c>
      <c r="J73" s="34" t="e">
        <f>IF(#REF!="да",2,0)</f>
        <v>#REF!</v>
      </c>
      <c r="K73" s="34" t="e">
        <f>IF(#REF!="да",2,0)</f>
        <v>#REF!</v>
      </c>
      <c r="L73" s="34" t="e">
        <f>IF(#REF!="да",2,0)</f>
        <v>#REF!</v>
      </c>
      <c r="M73" s="71" t="e">
        <f t="shared" si="5"/>
        <v>#REF!</v>
      </c>
      <c r="N73" s="72" t="e">
        <f t="shared" si="6"/>
        <v>#REF!</v>
      </c>
    </row>
    <row r="74" spans="1:14" ht="45" x14ac:dyDescent="0.2">
      <c r="A74" s="58">
        <f t="shared" si="7"/>
        <v>70</v>
      </c>
      <c r="B74" s="17" t="s">
        <v>106</v>
      </c>
      <c r="C74" s="17"/>
      <c r="D74" s="34"/>
      <c r="E74" s="34"/>
      <c r="F74" s="82"/>
      <c r="G74" s="34" t="e">
        <f>IF(AND(#REF!&gt;=0,#REF!&lt;5%),10,IF(AND(#REF!&gt;5%,#REF!&lt;10%),8,IF(AND(#REF!&gt;10%,#REF!&lt;15%),6,IF(AND(#REF!&gt;15%,#REF!&lt;20%),4,IF(#REF!&gt;=20%,0)))))</f>
        <v>#REF!</v>
      </c>
      <c r="H74" s="82"/>
      <c r="I74" s="34" t="e">
        <f>IF(#REF!="да",2,0)</f>
        <v>#REF!</v>
      </c>
      <c r="J74" s="34" t="e">
        <f>IF(#REF!="да",2,0)</f>
        <v>#REF!</v>
      </c>
      <c r="K74" s="34" t="e">
        <f>IF(#REF!="да",2,0)</f>
        <v>#REF!</v>
      </c>
      <c r="L74" s="34" t="e">
        <f>IF(#REF!="да",2,0)</f>
        <v>#REF!</v>
      </c>
      <c r="M74" s="71" t="e">
        <f t="shared" si="5"/>
        <v>#REF!</v>
      </c>
      <c r="N74" s="72" t="e">
        <f t="shared" si="6"/>
        <v>#REF!</v>
      </c>
    </row>
    <row r="75" spans="1:14" ht="45" x14ac:dyDescent="0.2">
      <c r="A75" s="58">
        <f t="shared" si="7"/>
        <v>71</v>
      </c>
      <c r="B75" s="17" t="s">
        <v>95</v>
      </c>
      <c r="C75" s="17"/>
      <c r="D75" s="34"/>
      <c r="E75" s="34"/>
      <c r="F75" s="82"/>
      <c r="G75" s="34" t="e">
        <f>IF(AND(#REF!&gt;=0,#REF!&lt;5%),10,IF(AND(#REF!&gt;5%,#REF!&lt;10%),8,IF(AND(#REF!&gt;10%,#REF!&lt;15%),6,IF(AND(#REF!&gt;15%,#REF!&lt;20%),4,IF(#REF!&gt;=20%,0)))))</f>
        <v>#REF!</v>
      </c>
      <c r="H75" s="82"/>
      <c r="I75" s="34" t="e">
        <f>IF(#REF!="да",2,0)</f>
        <v>#REF!</v>
      </c>
      <c r="J75" s="34" t="e">
        <f>IF(#REF!="да",2,0)</f>
        <v>#REF!</v>
      </c>
      <c r="K75" s="34" t="e">
        <f>IF(#REF!="да",2,0)</f>
        <v>#REF!</v>
      </c>
      <c r="L75" s="34" t="e">
        <f>IF(#REF!="да",2,0)</f>
        <v>#REF!</v>
      </c>
      <c r="M75" s="71" t="e">
        <f t="shared" si="5"/>
        <v>#REF!</v>
      </c>
      <c r="N75" s="72" t="e">
        <f t="shared" si="6"/>
        <v>#REF!</v>
      </c>
    </row>
    <row r="76" spans="1:14" ht="45" x14ac:dyDescent="0.2">
      <c r="A76" s="58">
        <f t="shared" si="7"/>
        <v>72</v>
      </c>
      <c r="B76" s="17" t="s">
        <v>108</v>
      </c>
      <c r="C76" s="17"/>
      <c r="D76" s="34"/>
      <c r="E76" s="34"/>
      <c r="F76" s="82"/>
      <c r="G76" s="34" t="e">
        <f>IF(AND(#REF!&gt;=0,#REF!&lt;5%),10,IF(AND(#REF!&gt;5%,#REF!&lt;10%),8,IF(AND(#REF!&gt;10%,#REF!&lt;15%),6,IF(AND(#REF!&gt;15%,#REF!&lt;20%),4,IF(#REF!&gt;=20%,0)))))</f>
        <v>#REF!</v>
      </c>
      <c r="H76" s="82"/>
      <c r="I76" s="34" t="e">
        <f>IF(#REF!="да",2,0)</f>
        <v>#REF!</v>
      </c>
      <c r="J76" s="34" t="e">
        <f>IF(#REF!="да",2,0)</f>
        <v>#REF!</v>
      </c>
      <c r="K76" s="34" t="e">
        <f>IF(#REF!="да",2,0)</f>
        <v>#REF!</v>
      </c>
      <c r="L76" s="34" t="e">
        <f>IF(#REF!="да",2,0)</f>
        <v>#REF!</v>
      </c>
      <c r="M76" s="71" t="e">
        <f t="shared" si="5"/>
        <v>#REF!</v>
      </c>
      <c r="N76" s="72" t="e">
        <f t="shared" si="6"/>
        <v>#REF!</v>
      </c>
    </row>
    <row r="77" spans="1:14" ht="33.75" x14ac:dyDescent="0.2">
      <c r="A77" s="58">
        <f t="shared" si="7"/>
        <v>73</v>
      </c>
      <c r="B77" s="17" t="s">
        <v>110</v>
      </c>
      <c r="C77" s="17"/>
      <c r="D77" s="34"/>
      <c r="E77" s="34"/>
      <c r="F77" s="82"/>
      <c r="G77" s="34" t="e">
        <f>IF(AND(#REF!&gt;=0,#REF!&lt;5%),10,IF(AND(#REF!&gt;5%,#REF!&lt;10%),8,IF(AND(#REF!&gt;10%,#REF!&lt;15%),6,IF(AND(#REF!&gt;15%,#REF!&lt;20%),4,IF(#REF!&gt;=20%,0)))))</f>
        <v>#REF!</v>
      </c>
      <c r="H77" s="82"/>
      <c r="I77" s="34" t="e">
        <f>IF(#REF!="да",2,0)</f>
        <v>#REF!</v>
      </c>
      <c r="J77" s="34" t="e">
        <f>IF(#REF!="да",2,0)</f>
        <v>#REF!</v>
      </c>
      <c r="K77" s="34" t="e">
        <f>IF(#REF!="да",2,0)</f>
        <v>#REF!</v>
      </c>
      <c r="L77" s="34" t="e">
        <f>IF(#REF!="да",2,0)</f>
        <v>#REF!</v>
      </c>
      <c r="M77" s="71" t="e">
        <f t="shared" si="5"/>
        <v>#REF!</v>
      </c>
      <c r="N77" s="72" t="e">
        <f t="shared" si="6"/>
        <v>#REF!</v>
      </c>
    </row>
    <row r="78" spans="1:14" ht="33.75" x14ac:dyDescent="0.2">
      <c r="A78" s="58">
        <f t="shared" si="7"/>
        <v>74</v>
      </c>
      <c r="B78" s="17" t="s">
        <v>112</v>
      </c>
      <c r="C78" s="17"/>
      <c r="D78" s="34"/>
      <c r="E78" s="34"/>
      <c r="F78" s="82"/>
      <c r="G78" s="34" t="e">
        <f>IF(AND(#REF!&gt;=0,#REF!&lt;5%),10,IF(AND(#REF!&gt;5%,#REF!&lt;10%),8,IF(AND(#REF!&gt;10%,#REF!&lt;15%),6,IF(AND(#REF!&gt;15%,#REF!&lt;20%),4,IF(#REF!&gt;=20%,0)))))</f>
        <v>#REF!</v>
      </c>
      <c r="H78" s="82"/>
      <c r="I78" s="34" t="e">
        <f>IF(#REF!="да",2,0)</f>
        <v>#REF!</v>
      </c>
      <c r="J78" s="34" t="e">
        <f>IF(#REF!="да",2,0)</f>
        <v>#REF!</v>
      </c>
      <c r="K78" s="34" t="e">
        <f>IF(#REF!="да",2,0)</f>
        <v>#REF!</v>
      </c>
      <c r="L78" s="34" t="e">
        <f>IF(#REF!="да",2,0)</f>
        <v>#REF!</v>
      </c>
      <c r="M78" s="71" t="e">
        <f t="shared" si="5"/>
        <v>#REF!</v>
      </c>
      <c r="N78" s="72" t="e">
        <f t="shared" si="6"/>
        <v>#REF!</v>
      </c>
    </row>
    <row r="79" spans="1:14" ht="33.75" x14ac:dyDescent="0.2">
      <c r="A79" s="58">
        <f t="shared" si="7"/>
        <v>75</v>
      </c>
      <c r="B79" s="17" t="s">
        <v>113</v>
      </c>
      <c r="C79" s="17"/>
      <c r="D79" s="34"/>
      <c r="E79" s="34"/>
      <c r="F79" s="82"/>
      <c r="G79" s="34" t="e">
        <f>IF(AND(#REF!&gt;=0,#REF!&lt;5%),10,IF(AND(#REF!&gt;5%,#REF!&lt;10%),8,IF(AND(#REF!&gt;10%,#REF!&lt;15%),6,IF(AND(#REF!&gt;15%,#REF!&lt;20%),4,IF(#REF!&gt;=20%,0)))))</f>
        <v>#REF!</v>
      </c>
      <c r="H79" s="82"/>
      <c r="I79" s="34" t="e">
        <f>IF(#REF!="да",2,0)</f>
        <v>#REF!</v>
      </c>
      <c r="J79" s="34" t="e">
        <f>IF(#REF!="да",2,0)</f>
        <v>#REF!</v>
      </c>
      <c r="K79" s="34" t="e">
        <f>IF(#REF!="да",2,0)</f>
        <v>#REF!</v>
      </c>
      <c r="L79" s="34" t="e">
        <f>IF(#REF!="да",2,0)</f>
        <v>#REF!</v>
      </c>
      <c r="M79" s="71" t="e">
        <f t="shared" si="5"/>
        <v>#REF!</v>
      </c>
      <c r="N79" s="72" t="e">
        <f t="shared" si="6"/>
        <v>#REF!</v>
      </c>
    </row>
    <row r="80" spans="1:14" ht="33.75" x14ac:dyDescent="0.2">
      <c r="A80" s="58">
        <f t="shared" si="7"/>
        <v>76</v>
      </c>
      <c r="B80" s="17" t="s">
        <v>114</v>
      </c>
      <c r="C80" s="17"/>
      <c r="D80" s="34"/>
      <c r="E80" s="34"/>
      <c r="F80" s="82"/>
      <c r="G80" s="34" t="e">
        <f>IF(AND(#REF!&gt;=0,#REF!&lt;5%),10,IF(AND(#REF!&gt;5%,#REF!&lt;10%),8,IF(AND(#REF!&gt;10%,#REF!&lt;15%),6,IF(AND(#REF!&gt;15%,#REF!&lt;20%),4,IF(#REF!&gt;=20%,0)))))</f>
        <v>#REF!</v>
      </c>
      <c r="H80" s="82"/>
      <c r="I80" s="34" t="e">
        <f>IF(#REF!="да",2,0)</f>
        <v>#REF!</v>
      </c>
      <c r="J80" s="34" t="e">
        <f>IF(#REF!="да",2,0)</f>
        <v>#REF!</v>
      </c>
      <c r="K80" s="34" t="e">
        <f>IF(#REF!="да",2,0)</f>
        <v>#REF!</v>
      </c>
      <c r="L80" s="34" t="e">
        <f>IF(#REF!="да",2,0)</f>
        <v>#REF!</v>
      </c>
      <c r="M80" s="71" t="e">
        <f t="shared" si="5"/>
        <v>#REF!</v>
      </c>
      <c r="N80" s="72" t="e">
        <f t="shared" si="6"/>
        <v>#REF!</v>
      </c>
    </row>
    <row r="81" spans="1:14" ht="33.75" x14ac:dyDescent="0.2">
      <c r="A81" s="58">
        <f t="shared" si="7"/>
        <v>77</v>
      </c>
      <c r="B81" s="17" t="s">
        <v>115</v>
      </c>
      <c r="C81" s="17"/>
      <c r="D81" s="34"/>
      <c r="E81" s="34"/>
      <c r="F81" s="82"/>
      <c r="G81" s="34" t="e">
        <f>IF(AND(#REF!&gt;=0,#REF!&lt;5%),10,IF(AND(#REF!&gt;5%,#REF!&lt;10%),8,IF(AND(#REF!&gt;10%,#REF!&lt;15%),6,IF(AND(#REF!&gt;15%,#REF!&lt;20%),4,IF(#REF!&gt;=20%,0)))))</f>
        <v>#REF!</v>
      </c>
      <c r="H81" s="82"/>
      <c r="I81" s="34" t="e">
        <f>IF(#REF!="да",2,0)</f>
        <v>#REF!</v>
      </c>
      <c r="J81" s="34" t="e">
        <f>IF(#REF!="да",2,0)</f>
        <v>#REF!</v>
      </c>
      <c r="K81" s="34" t="e">
        <f>IF(#REF!="да",2,0)</f>
        <v>#REF!</v>
      </c>
      <c r="L81" s="34" t="e">
        <f>IF(#REF!="да",2,0)</f>
        <v>#REF!</v>
      </c>
      <c r="M81" s="71" t="e">
        <f t="shared" si="5"/>
        <v>#REF!</v>
      </c>
      <c r="N81" s="72" t="e">
        <f t="shared" si="6"/>
        <v>#REF!</v>
      </c>
    </row>
    <row r="82" spans="1:14" ht="33.75" x14ac:dyDescent="0.2">
      <c r="A82" s="58">
        <f t="shared" si="7"/>
        <v>78</v>
      </c>
      <c r="B82" s="17" t="s">
        <v>116</v>
      </c>
      <c r="C82" s="17"/>
      <c r="D82" s="34"/>
      <c r="E82" s="34"/>
      <c r="F82" s="82"/>
      <c r="G82" s="34" t="e">
        <f>IF(AND(#REF!&gt;=0,#REF!&lt;5%),10,IF(AND(#REF!&gt;5%,#REF!&lt;10%),8,IF(AND(#REF!&gt;10%,#REF!&lt;15%),6,IF(AND(#REF!&gt;15%,#REF!&lt;20%),4,IF(#REF!&gt;=20%,0)))))</f>
        <v>#REF!</v>
      </c>
      <c r="H82" s="82"/>
      <c r="I82" s="34" t="e">
        <f>IF(#REF!="да",2,0)</f>
        <v>#REF!</v>
      </c>
      <c r="J82" s="34" t="e">
        <f>IF(#REF!="да",2,0)</f>
        <v>#REF!</v>
      </c>
      <c r="K82" s="34" t="e">
        <f>IF(#REF!="да",2,0)</f>
        <v>#REF!</v>
      </c>
      <c r="L82" s="34" t="e">
        <f>IF(#REF!="да",2,0)</f>
        <v>#REF!</v>
      </c>
      <c r="M82" s="71" t="e">
        <f t="shared" si="5"/>
        <v>#REF!</v>
      </c>
      <c r="N82" s="72" t="e">
        <f t="shared" si="6"/>
        <v>#REF!</v>
      </c>
    </row>
    <row r="83" spans="1:14" ht="33.75" x14ac:dyDescent="0.2">
      <c r="A83" s="58">
        <f t="shared" si="7"/>
        <v>79</v>
      </c>
      <c r="B83" s="17" t="s">
        <v>117</v>
      </c>
      <c r="C83" s="17"/>
      <c r="D83" s="34"/>
      <c r="E83" s="34"/>
      <c r="F83" s="82"/>
      <c r="G83" s="34" t="e">
        <f>IF(AND(#REF!&gt;=0,#REF!&lt;5%),10,IF(AND(#REF!&gt;5%,#REF!&lt;10%),8,IF(AND(#REF!&gt;10%,#REF!&lt;15%),6,IF(AND(#REF!&gt;15%,#REF!&lt;20%),4,IF(#REF!&gt;=20%,0)))))</f>
        <v>#REF!</v>
      </c>
      <c r="H83" s="82"/>
      <c r="I83" s="34" t="e">
        <f>IF(#REF!="да",2,0)</f>
        <v>#REF!</v>
      </c>
      <c r="J83" s="34" t="e">
        <f>IF(#REF!="да",2,0)</f>
        <v>#REF!</v>
      </c>
      <c r="K83" s="34" t="e">
        <f>IF(#REF!="да",2,0)</f>
        <v>#REF!</v>
      </c>
      <c r="L83" s="34" t="e">
        <f>IF(#REF!="да",2,0)</f>
        <v>#REF!</v>
      </c>
      <c r="M83" s="71" t="e">
        <f t="shared" si="5"/>
        <v>#REF!</v>
      </c>
      <c r="N83" s="72" t="e">
        <f t="shared" si="6"/>
        <v>#REF!</v>
      </c>
    </row>
    <row r="84" spans="1:14" ht="33.75" x14ac:dyDescent="0.2">
      <c r="A84" s="58">
        <f t="shared" si="7"/>
        <v>80</v>
      </c>
      <c r="B84" s="17" t="s">
        <v>118</v>
      </c>
      <c r="C84" s="17"/>
      <c r="D84" s="34"/>
      <c r="E84" s="34"/>
      <c r="F84" s="82"/>
      <c r="G84" s="34" t="e">
        <f>IF(AND(#REF!&gt;=0,#REF!&lt;5%),10,IF(AND(#REF!&gt;5%,#REF!&lt;10%),8,IF(AND(#REF!&gt;10%,#REF!&lt;15%),6,IF(AND(#REF!&gt;15%,#REF!&lt;20%),4,IF(#REF!&gt;=20%,0)))))</f>
        <v>#REF!</v>
      </c>
      <c r="H84" s="82"/>
      <c r="I84" s="34" t="e">
        <f>IF(#REF!="да",2,0)</f>
        <v>#REF!</v>
      </c>
      <c r="J84" s="34" t="e">
        <f>IF(#REF!="да",2,0)</f>
        <v>#REF!</v>
      </c>
      <c r="K84" s="34" t="e">
        <f>IF(#REF!="да",2,0)</f>
        <v>#REF!</v>
      </c>
      <c r="L84" s="34" t="e">
        <f>IF(#REF!="да",2,0)</f>
        <v>#REF!</v>
      </c>
      <c r="M84" s="71" t="e">
        <f t="shared" si="5"/>
        <v>#REF!</v>
      </c>
      <c r="N84" s="72" t="e">
        <f t="shared" si="6"/>
        <v>#REF!</v>
      </c>
    </row>
    <row r="85" spans="1:14" ht="33.75" x14ac:dyDescent="0.2">
      <c r="A85" s="58">
        <f t="shared" si="7"/>
        <v>81</v>
      </c>
      <c r="B85" s="17" t="s">
        <v>119</v>
      </c>
      <c r="C85" s="17"/>
      <c r="D85" s="34"/>
      <c r="E85" s="34"/>
      <c r="F85" s="82"/>
      <c r="G85" s="34" t="e">
        <f>IF(AND(#REF!&gt;=0,#REF!&lt;5%),10,IF(AND(#REF!&gt;5%,#REF!&lt;10%),8,IF(AND(#REF!&gt;10%,#REF!&lt;15%),6,IF(AND(#REF!&gt;15%,#REF!&lt;20%),4,IF(#REF!&gt;=20%,0)))))</f>
        <v>#REF!</v>
      </c>
      <c r="H85" s="82"/>
      <c r="I85" s="34" t="e">
        <f>IF(#REF!="да",2,0)</f>
        <v>#REF!</v>
      </c>
      <c r="J85" s="34" t="e">
        <f>IF(#REF!="да",2,0)</f>
        <v>#REF!</v>
      </c>
      <c r="K85" s="34" t="e">
        <f>IF(#REF!="да",2,0)</f>
        <v>#REF!</v>
      </c>
      <c r="L85" s="34" t="e">
        <f>IF(#REF!="да",2,0)</f>
        <v>#REF!</v>
      </c>
      <c r="M85" s="71" t="e">
        <f t="shared" si="5"/>
        <v>#REF!</v>
      </c>
      <c r="N85" s="72" t="e">
        <f t="shared" si="6"/>
        <v>#REF!</v>
      </c>
    </row>
    <row r="86" spans="1:14" ht="33.75" x14ac:dyDescent="0.2">
      <c r="A86" s="58">
        <f t="shared" si="7"/>
        <v>82</v>
      </c>
      <c r="B86" s="17" t="s">
        <v>120</v>
      </c>
      <c r="C86" s="17"/>
      <c r="D86" s="34"/>
      <c r="E86" s="34"/>
      <c r="F86" s="82"/>
      <c r="G86" s="34" t="e">
        <f>IF(AND(#REF!&gt;=0,#REF!&lt;5%),10,IF(AND(#REF!&gt;5%,#REF!&lt;10%),8,IF(AND(#REF!&gt;10%,#REF!&lt;15%),6,IF(AND(#REF!&gt;15%,#REF!&lt;20%),4,IF(#REF!&gt;=20%,0)))))</f>
        <v>#REF!</v>
      </c>
      <c r="H86" s="82"/>
      <c r="I86" s="34" t="e">
        <f>IF(#REF!="да",2,0)</f>
        <v>#REF!</v>
      </c>
      <c r="J86" s="34" t="e">
        <f>IF(#REF!="да",2,0)</f>
        <v>#REF!</v>
      </c>
      <c r="K86" s="34" t="e">
        <f>IF(#REF!="да",2,0)</f>
        <v>#REF!</v>
      </c>
      <c r="L86" s="34" t="e">
        <f>IF(#REF!="да",2,0)</f>
        <v>#REF!</v>
      </c>
      <c r="M86" s="71" t="e">
        <f t="shared" si="5"/>
        <v>#REF!</v>
      </c>
      <c r="N86" s="72" t="e">
        <f t="shared" si="6"/>
        <v>#REF!</v>
      </c>
    </row>
    <row r="87" spans="1:14" ht="33.75" x14ac:dyDescent="0.2">
      <c r="A87" s="58">
        <f t="shared" si="7"/>
        <v>83</v>
      </c>
      <c r="B87" s="17" t="s">
        <v>121</v>
      </c>
      <c r="C87" s="17"/>
      <c r="D87" s="34"/>
      <c r="E87" s="34"/>
      <c r="F87" s="82"/>
      <c r="G87" s="34" t="e">
        <f>IF(AND(#REF!&gt;=0,#REF!&lt;5%),10,IF(AND(#REF!&gt;5%,#REF!&lt;10%),8,IF(AND(#REF!&gt;10%,#REF!&lt;15%),6,IF(AND(#REF!&gt;15%,#REF!&lt;20%),4,IF(#REF!&gt;=20%,0)))))</f>
        <v>#REF!</v>
      </c>
      <c r="H87" s="82"/>
      <c r="I87" s="34" t="e">
        <f>IF(#REF!="да",2,0)</f>
        <v>#REF!</v>
      </c>
      <c r="J87" s="34" t="e">
        <f>IF(#REF!="да",2,0)</f>
        <v>#REF!</v>
      </c>
      <c r="K87" s="34" t="e">
        <f>IF(#REF!="да",2,0)</f>
        <v>#REF!</v>
      </c>
      <c r="L87" s="34" t="e">
        <f>IF(#REF!="да",2,0)</f>
        <v>#REF!</v>
      </c>
      <c r="M87" s="71" t="e">
        <f t="shared" si="5"/>
        <v>#REF!</v>
      </c>
      <c r="N87" s="72" t="e">
        <f t="shared" si="6"/>
        <v>#REF!</v>
      </c>
    </row>
    <row r="88" spans="1:14" ht="33.75" x14ac:dyDescent="0.2">
      <c r="A88" s="58">
        <f t="shared" si="7"/>
        <v>84</v>
      </c>
      <c r="B88" s="17" t="s">
        <v>122</v>
      </c>
      <c r="C88" s="17"/>
      <c r="D88" s="34"/>
      <c r="E88" s="34"/>
      <c r="F88" s="82"/>
      <c r="G88" s="34" t="e">
        <f>IF(AND(#REF!&gt;=0,#REF!&lt;5%),10,IF(AND(#REF!&gt;5%,#REF!&lt;10%),8,IF(AND(#REF!&gt;10%,#REF!&lt;15%),6,IF(AND(#REF!&gt;15%,#REF!&lt;20%),4,IF(#REF!&gt;=20%,0)))))</f>
        <v>#REF!</v>
      </c>
      <c r="H88" s="82"/>
      <c r="I88" s="34" t="e">
        <f>IF(#REF!="да",2,0)</f>
        <v>#REF!</v>
      </c>
      <c r="J88" s="34" t="e">
        <f>IF(#REF!="да",2,0)</f>
        <v>#REF!</v>
      </c>
      <c r="K88" s="34" t="e">
        <f>IF(#REF!="да",2,0)</f>
        <v>#REF!</v>
      </c>
      <c r="L88" s="34" t="e">
        <f>IF(#REF!="да",2,0)</f>
        <v>#REF!</v>
      </c>
      <c r="M88" s="71" t="e">
        <f t="shared" si="5"/>
        <v>#REF!</v>
      </c>
      <c r="N88" s="72" t="e">
        <f t="shared" si="6"/>
        <v>#REF!</v>
      </c>
    </row>
    <row r="89" spans="1:14" ht="33.75" x14ac:dyDescent="0.2">
      <c r="A89" s="58">
        <f t="shared" si="7"/>
        <v>85</v>
      </c>
      <c r="B89" s="17" t="s">
        <v>123</v>
      </c>
      <c r="C89" s="17"/>
      <c r="D89" s="34"/>
      <c r="E89" s="34"/>
      <c r="F89" s="82"/>
      <c r="G89" s="34" t="e">
        <f>IF(AND(#REF!&gt;=0,#REF!&lt;5%),10,IF(AND(#REF!&gt;5%,#REF!&lt;10%),8,IF(AND(#REF!&gt;10%,#REF!&lt;15%),6,IF(AND(#REF!&gt;15%,#REF!&lt;20%),4,IF(#REF!&gt;=20%,0)))))</f>
        <v>#REF!</v>
      </c>
      <c r="H89" s="82"/>
      <c r="I89" s="34" t="e">
        <f>IF(#REF!="да",2,0)</f>
        <v>#REF!</v>
      </c>
      <c r="J89" s="34" t="e">
        <f>IF(#REF!="да",2,0)</f>
        <v>#REF!</v>
      </c>
      <c r="K89" s="34" t="e">
        <f>IF(#REF!="да",2,0)</f>
        <v>#REF!</v>
      </c>
      <c r="L89" s="34" t="e">
        <f>IF(#REF!="да",2,0)</f>
        <v>#REF!</v>
      </c>
      <c r="M89" s="71" t="e">
        <f t="shared" si="5"/>
        <v>#REF!</v>
      </c>
      <c r="N89" s="72" t="e">
        <f t="shared" si="6"/>
        <v>#REF!</v>
      </c>
    </row>
    <row r="90" spans="1:14" ht="45" x14ac:dyDescent="0.2">
      <c r="A90" s="58">
        <f t="shared" si="7"/>
        <v>86</v>
      </c>
      <c r="B90" s="17" t="s">
        <v>124</v>
      </c>
      <c r="C90" s="17"/>
      <c r="D90" s="34"/>
      <c r="E90" s="34"/>
      <c r="F90" s="82"/>
      <c r="G90" s="34" t="e">
        <f>IF(AND(#REF!&gt;=0,#REF!&lt;5%),10,IF(AND(#REF!&gt;5%,#REF!&lt;10%),8,IF(AND(#REF!&gt;10%,#REF!&lt;15%),6,IF(AND(#REF!&gt;15%,#REF!&lt;20%),4,IF(#REF!&gt;=20%,0)))))</f>
        <v>#REF!</v>
      </c>
      <c r="H90" s="82"/>
      <c r="I90" s="34" t="e">
        <f>IF(#REF!="да",2,0)</f>
        <v>#REF!</v>
      </c>
      <c r="J90" s="34" t="e">
        <f>IF(#REF!="да",2,0)</f>
        <v>#REF!</v>
      </c>
      <c r="K90" s="34" t="e">
        <f>IF(#REF!="да",2,0)</f>
        <v>#REF!</v>
      </c>
      <c r="L90" s="34" t="e">
        <f>IF(#REF!="да",2,0)</f>
        <v>#REF!</v>
      </c>
      <c r="M90" s="71" t="e">
        <f t="shared" si="5"/>
        <v>#REF!</v>
      </c>
      <c r="N90" s="72" t="e">
        <f t="shared" si="6"/>
        <v>#REF!</v>
      </c>
    </row>
    <row r="91" spans="1:14" ht="22.5" x14ac:dyDescent="0.2">
      <c r="A91" s="58">
        <f t="shared" si="7"/>
        <v>87</v>
      </c>
      <c r="B91" s="17" t="s">
        <v>126</v>
      </c>
      <c r="C91" s="17"/>
      <c r="D91" s="34"/>
      <c r="E91" s="34"/>
      <c r="F91" s="82"/>
      <c r="G91" s="34" t="e">
        <f>IF(AND(#REF!&gt;=0,#REF!&lt;5%),10,IF(AND(#REF!&gt;5%,#REF!&lt;10%),8,IF(AND(#REF!&gt;10%,#REF!&lt;15%),6,IF(AND(#REF!&gt;15%,#REF!&lt;20%),4,IF(#REF!&gt;=20%,0)))))</f>
        <v>#REF!</v>
      </c>
      <c r="H91" s="82"/>
      <c r="I91" s="34" t="e">
        <f>IF(#REF!="да",2,0)</f>
        <v>#REF!</v>
      </c>
      <c r="J91" s="34" t="e">
        <f>IF(#REF!="да",2,0)</f>
        <v>#REF!</v>
      </c>
      <c r="K91" s="34" t="e">
        <f>IF(#REF!="да",2,0)</f>
        <v>#REF!</v>
      </c>
      <c r="L91" s="34" t="e">
        <f>IF(#REF!="да",2,0)</f>
        <v>#REF!</v>
      </c>
      <c r="M91" s="71" t="e">
        <f t="shared" si="5"/>
        <v>#REF!</v>
      </c>
      <c r="N91" s="72" t="e">
        <f t="shared" si="6"/>
        <v>#REF!</v>
      </c>
    </row>
    <row r="92" spans="1:14" ht="33.75" x14ac:dyDescent="0.2">
      <c r="A92" s="58">
        <f t="shared" si="7"/>
        <v>88</v>
      </c>
      <c r="B92" s="17" t="s">
        <v>129</v>
      </c>
      <c r="C92" s="17"/>
      <c r="D92" s="34"/>
      <c r="E92" s="34"/>
      <c r="F92" s="82"/>
      <c r="G92" s="34" t="e">
        <f>IF(AND(#REF!&gt;=0,#REF!&lt;5%),10,IF(AND(#REF!&gt;5%,#REF!&lt;10%),8,IF(AND(#REF!&gt;10%,#REF!&lt;15%),6,IF(AND(#REF!&gt;15%,#REF!&lt;20%),4,IF(#REF!&gt;=20%,0)))))</f>
        <v>#REF!</v>
      </c>
      <c r="H92" s="82"/>
      <c r="I92" s="34" t="e">
        <f>IF(#REF!="да",2,0)</f>
        <v>#REF!</v>
      </c>
      <c r="J92" s="34" t="e">
        <f>IF(#REF!="да",2,0)</f>
        <v>#REF!</v>
      </c>
      <c r="K92" s="34" t="e">
        <f>IF(#REF!="да",2,0)</f>
        <v>#REF!</v>
      </c>
      <c r="L92" s="34" t="e">
        <f>IF(#REF!="да",2,0)</f>
        <v>#REF!</v>
      </c>
      <c r="M92" s="71" t="e">
        <f t="shared" si="5"/>
        <v>#REF!</v>
      </c>
      <c r="N92" s="72" t="e">
        <f t="shared" si="6"/>
        <v>#REF!</v>
      </c>
    </row>
    <row r="93" spans="1:14" ht="33.75" x14ac:dyDescent="0.2">
      <c r="A93" s="58">
        <f t="shared" si="7"/>
        <v>89</v>
      </c>
      <c r="B93" s="17" t="s">
        <v>131</v>
      </c>
      <c r="C93" s="17"/>
      <c r="D93" s="34"/>
      <c r="E93" s="34"/>
      <c r="F93" s="82"/>
      <c r="G93" s="34" t="e">
        <f>IF(AND(#REF!&gt;=0,#REF!&lt;5%),10,IF(AND(#REF!&gt;5%,#REF!&lt;10%),8,IF(AND(#REF!&gt;10%,#REF!&lt;15%),6,IF(AND(#REF!&gt;15%,#REF!&lt;20%),4,IF(#REF!&gt;=20%,0)))))</f>
        <v>#REF!</v>
      </c>
      <c r="H93" s="82"/>
      <c r="I93" s="34" t="e">
        <f>IF(#REF!="да",2,0)</f>
        <v>#REF!</v>
      </c>
      <c r="J93" s="34" t="e">
        <f>IF(#REF!="да",2,0)</f>
        <v>#REF!</v>
      </c>
      <c r="K93" s="34" t="e">
        <f>IF(#REF!="да",2,0)</f>
        <v>#REF!</v>
      </c>
      <c r="L93" s="34" t="e">
        <f>IF(#REF!="да",2,0)</f>
        <v>#REF!</v>
      </c>
      <c r="M93" s="71" t="e">
        <f t="shared" si="5"/>
        <v>#REF!</v>
      </c>
      <c r="N93" s="72" t="e">
        <f t="shared" si="6"/>
        <v>#REF!</v>
      </c>
    </row>
    <row r="94" spans="1:14" ht="33.75" x14ac:dyDescent="0.2">
      <c r="A94" s="58">
        <f t="shared" si="7"/>
        <v>90</v>
      </c>
      <c r="B94" s="17" t="s">
        <v>132</v>
      </c>
      <c r="C94" s="17"/>
      <c r="D94" s="34"/>
      <c r="E94" s="34"/>
      <c r="F94" s="82"/>
      <c r="G94" s="34" t="e">
        <f>IF(AND(#REF!&gt;=0,#REF!&lt;5%),10,IF(AND(#REF!&gt;5%,#REF!&lt;10%),8,IF(AND(#REF!&gt;10%,#REF!&lt;15%),6,IF(AND(#REF!&gt;15%,#REF!&lt;20%),4,IF(#REF!&gt;=20%,0)))))</f>
        <v>#REF!</v>
      </c>
      <c r="H94" s="82"/>
      <c r="I94" s="34" t="e">
        <f>IF(#REF!="да",2,0)</f>
        <v>#REF!</v>
      </c>
      <c r="J94" s="34" t="e">
        <f>IF(#REF!="да",2,0)</f>
        <v>#REF!</v>
      </c>
      <c r="K94" s="34" t="e">
        <f>IF(#REF!="да",2,0)</f>
        <v>#REF!</v>
      </c>
      <c r="L94" s="34" t="e">
        <f>IF(#REF!="да",2,0)</f>
        <v>#REF!</v>
      </c>
      <c r="M94" s="71" t="e">
        <f t="shared" si="5"/>
        <v>#REF!</v>
      </c>
      <c r="N94" s="72" t="e">
        <f t="shared" si="6"/>
        <v>#REF!</v>
      </c>
    </row>
    <row r="95" spans="1:14" ht="33.75" x14ac:dyDescent="0.2">
      <c r="A95" s="58">
        <f t="shared" si="7"/>
        <v>91</v>
      </c>
      <c r="B95" s="17" t="s">
        <v>133</v>
      </c>
      <c r="C95" s="17"/>
      <c r="D95" s="34"/>
      <c r="E95" s="34"/>
      <c r="F95" s="82"/>
      <c r="G95" s="34" t="e">
        <f>IF(AND(#REF!&gt;=0,#REF!&lt;5%),10,IF(AND(#REF!&gt;5%,#REF!&lt;10%),8,IF(AND(#REF!&gt;10%,#REF!&lt;15%),6,IF(AND(#REF!&gt;15%,#REF!&lt;20%),4,IF(#REF!&gt;=20%,0)))))</f>
        <v>#REF!</v>
      </c>
      <c r="H95" s="82"/>
      <c r="I95" s="34" t="e">
        <f>IF(#REF!="да",2,0)</f>
        <v>#REF!</v>
      </c>
      <c r="J95" s="34" t="e">
        <f>IF(#REF!="да",2,0)</f>
        <v>#REF!</v>
      </c>
      <c r="K95" s="34" t="e">
        <f>IF(#REF!="да",2,0)</f>
        <v>#REF!</v>
      </c>
      <c r="L95" s="34" t="e">
        <f>IF(#REF!="да",2,0)</f>
        <v>#REF!</v>
      </c>
      <c r="M95" s="71" t="e">
        <f t="shared" si="5"/>
        <v>#REF!</v>
      </c>
      <c r="N95" s="72" t="e">
        <f t="shared" si="6"/>
        <v>#REF!</v>
      </c>
    </row>
    <row r="96" spans="1:14" ht="33.75" x14ac:dyDescent="0.2">
      <c r="A96" s="58">
        <f t="shared" si="7"/>
        <v>92</v>
      </c>
      <c r="B96" s="17" t="s">
        <v>134</v>
      </c>
      <c r="C96" s="17"/>
      <c r="D96" s="34"/>
      <c r="E96" s="34"/>
      <c r="F96" s="82"/>
      <c r="G96" s="34" t="e">
        <f>IF(AND(#REF!&gt;=0,#REF!&lt;5%),10,IF(AND(#REF!&gt;5%,#REF!&lt;10%),8,IF(AND(#REF!&gt;10%,#REF!&lt;15%),6,IF(AND(#REF!&gt;15%,#REF!&lt;20%),4,IF(#REF!&gt;=20%,0)))))</f>
        <v>#REF!</v>
      </c>
      <c r="H96" s="82"/>
      <c r="I96" s="34" t="e">
        <f>IF(#REF!="да",2,0)</f>
        <v>#REF!</v>
      </c>
      <c r="J96" s="34" t="e">
        <f>IF(#REF!="да",2,0)</f>
        <v>#REF!</v>
      </c>
      <c r="K96" s="34" t="e">
        <f>IF(#REF!="да",2,0)</f>
        <v>#REF!</v>
      </c>
      <c r="L96" s="34" t="e">
        <f>IF(#REF!="да",2,0)</f>
        <v>#REF!</v>
      </c>
      <c r="M96" s="71" t="e">
        <f t="shared" si="5"/>
        <v>#REF!</v>
      </c>
      <c r="N96" s="72" t="e">
        <f t="shared" si="6"/>
        <v>#REF!</v>
      </c>
    </row>
    <row r="97" spans="1:14" ht="33.75" x14ac:dyDescent="0.2">
      <c r="A97" s="58">
        <f t="shared" si="7"/>
        <v>93</v>
      </c>
      <c r="B97" s="17" t="s">
        <v>135</v>
      </c>
      <c r="C97" s="17"/>
      <c r="D97" s="34"/>
      <c r="E97" s="34"/>
      <c r="F97" s="82"/>
      <c r="G97" s="34" t="e">
        <f>IF(AND(#REF!&gt;=0,#REF!&lt;5%),10,IF(AND(#REF!&gt;5%,#REF!&lt;10%),8,IF(AND(#REF!&gt;10%,#REF!&lt;15%),6,IF(AND(#REF!&gt;15%,#REF!&lt;20%),4,IF(#REF!&gt;=20%,0)))))</f>
        <v>#REF!</v>
      </c>
      <c r="H97" s="82"/>
      <c r="I97" s="34" t="e">
        <f>IF(#REF!="да",2,0)</f>
        <v>#REF!</v>
      </c>
      <c r="J97" s="34" t="e">
        <f>IF(#REF!="да",2,0)</f>
        <v>#REF!</v>
      </c>
      <c r="K97" s="34" t="e">
        <f>IF(#REF!="да",2,0)</f>
        <v>#REF!</v>
      </c>
      <c r="L97" s="34" t="e">
        <f>IF(#REF!="да",2,0)</f>
        <v>#REF!</v>
      </c>
      <c r="M97" s="71" t="e">
        <f t="shared" si="5"/>
        <v>#REF!</v>
      </c>
      <c r="N97" s="72" t="e">
        <f t="shared" si="6"/>
        <v>#REF!</v>
      </c>
    </row>
    <row r="98" spans="1:14" ht="33.75" x14ac:dyDescent="0.2">
      <c r="A98" s="58">
        <f t="shared" si="7"/>
        <v>94</v>
      </c>
      <c r="B98" s="17" t="s">
        <v>136</v>
      </c>
      <c r="C98" s="17"/>
      <c r="D98" s="34"/>
      <c r="E98" s="34"/>
      <c r="F98" s="82"/>
      <c r="G98" s="34" t="e">
        <f>IF(AND(#REF!&gt;=0,#REF!&lt;5%),10,IF(AND(#REF!&gt;5%,#REF!&lt;10%),8,IF(AND(#REF!&gt;10%,#REF!&lt;15%),6,IF(AND(#REF!&gt;15%,#REF!&lt;20%),4,IF(#REF!&gt;=20%,0)))))</f>
        <v>#REF!</v>
      </c>
      <c r="H98" s="82"/>
      <c r="I98" s="34" t="e">
        <f>IF(#REF!="да",2,0)</f>
        <v>#REF!</v>
      </c>
      <c r="J98" s="34" t="e">
        <f>IF(#REF!="да",2,0)</f>
        <v>#REF!</v>
      </c>
      <c r="K98" s="34" t="e">
        <f>IF(#REF!="да",2,0)</f>
        <v>#REF!</v>
      </c>
      <c r="L98" s="34" t="e">
        <f>IF(#REF!="да",2,0)</f>
        <v>#REF!</v>
      </c>
      <c r="M98" s="71" t="e">
        <f t="shared" si="5"/>
        <v>#REF!</v>
      </c>
      <c r="N98" s="72" t="e">
        <f t="shared" si="6"/>
        <v>#REF!</v>
      </c>
    </row>
    <row r="99" spans="1:14" ht="33.75" x14ac:dyDescent="0.2">
      <c r="A99" s="58">
        <f t="shared" si="7"/>
        <v>95</v>
      </c>
      <c r="B99" s="17" t="s">
        <v>137</v>
      </c>
      <c r="C99" s="17"/>
      <c r="D99" s="34"/>
      <c r="E99" s="34"/>
      <c r="F99" s="82"/>
      <c r="G99" s="34" t="e">
        <f>IF(AND(#REF!&gt;=0,#REF!&lt;5%),10,IF(AND(#REF!&gt;5%,#REF!&lt;10%),8,IF(AND(#REF!&gt;10%,#REF!&lt;15%),6,IF(AND(#REF!&gt;15%,#REF!&lt;20%),4,IF(#REF!&gt;=20%,0)))))</f>
        <v>#REF!</v>
      </c>
      <c r="H99" s="82"/>
      <c r="I99" s="34" t="e">
        <f>IF(#REF!="да",2,0)</f>
        <v>#REF!</v>
      </c>
      <c r="J99" s="34" t="e">
        <f>IF(#REF!="да",2,0)</f>
        <v>#REF!</v>
      </c>
      <c r="K99" s="34" t="e">
        <f>IF(#REF!="да",2,0)</f>
        <v>#REF!</v>
      </c>
      <c r="L99" s="34" t="e">
        <f>IF(#REF!="да",2,0)</f>
        <v>#REF!</v>
      </c>
      <c r="M99" s="71" t="e">
        <f t="shared" si="5"/>
        <v>#REF!</v>
      </c>
      <c r="N99" s="72" t="e">
        <f t="shared" si="6"/>
        <v>#REF!</v>
      </c>
    </row>
    <row r="100" spans="1:14" ht="33.75" x14ac:dyDescent="0.2">
      <c r="A100" s="58">
        <f t="shared" si="7"/>
        <v>96</v>
      </c>
      <c r="B100" s="17" t="s">
        <v>138</v>
      </c>
      <c r="C100" s="17"/>
      <c r="D100" s="34"/>
      <c r="E100" s="34"/>
      <c r="F100" s="82"/>
      <c r="G100" s="34" t="e">
        <f>IF(AND(#REF!&gt;=0,#REF!&lt;5%),10,IF(AND(#REF!&gt;5%,#REF!&lt;10%),8,IF(AND(#REF!&gt;10%,#REF!&lt;15%),6,IF(AND(#REF!&gt;15%,#REF!&lt;20%),4,IF(#REF!&gt;=20%,0)))))</f>
        <v>#REF!</v>
      </c>
      <c r="H100" s="82"/>
      <c r="I100" s="34" t="e">
        <f>IF(#REF!="да",2,0)</f>
        <v>#REF!</v>
      </c>
      <c r="J100" s="34" t="e">
        <f>IF(#REF!="да",2,0)</f>
        <v>#REF!</v>
      </c>
      <c r="K100" s="34" t="e">
        <f>IF(#REF!="да",2,0)</f>
        <v>#REF!</v>
      </c>
      <c r="L100" s="34" t="e">
        <f>IF(#REF!="да",2,0)</f>
        <v>#REF!</v>
      </c>
      <c r="M100" s="71" t="e">
        <f t="shared" si="5"/>
        <v>#REF!</v>
      </c>
      <c r="N100" s="72" t="e">
        <f t="shared" si="6"/>
        <v>#REF!</v>
      </c>
    </row>
    <row r="101" spans="1:14" ht="33.75" x14ac:dyDescent="0.2">
      <c r="A101" s="58">
        <f t="shared" si="7"/>
        <v>97</v>
      </c>
      <c r="B101" s="17" t="s">
        <v>139</v>
      </c>
      <c r="C101" s="17"/>
      <c r="D101" s="34"/>
      <c r="E101" s="34"/>
      <c r="F101" s="82"/>
      <c r="G101" s="34" t="e">
        <f>IF(AND(#REF!&gt;=0,#REF!&lt;5%),10,IF(AND(#REF!&gt;5%,#REF!&lt;10%),8,IF(AND(#REF!&gt;10%,#REF!&lt;15%),6,IF(AND(#REF!&gt;15%,#REF!&lt;20%),4,IF(#REF!&gt;=20%,0)))))</f>
        <v>#REF!</v>
      </c>
      <c r="H101" s="82"/>
      <c r="I101" s="34" t="e">
        <f>IF(#REF!="да",2,0)</f>
        <v>#REF!</v>
      </c>
      <c r="J101" s="34" t="e">
        <f>IF(#REF!="да",2,0)</f>
        <v>#REF!</v>
      </c>
      <c r="K101" s="34" t="e">
        <f>IF(#REF!="да",2,0)</f>
        <v>#REF!</v>
      </c>
      <c r="L101" s="34" t="e">
        <f>IF(#REF!="да",2,0)</f>
        <v>#REF!</v>
      </c>
      <c r="M101" s="71" t="e">
        <f t="shared" ref="M101:M107" si="8">IF(E101="не берём в рейтинг","не участвует в конкурсе",SUM(E101:L101))</f>
        <v>#REF!</v>
      </c>
      <c r="N101" s="72" t="e">
        <f t="shared" ref="N101:N107" si="9">IF(M101="не участвует в конкурсе",0,_xlfn.RANK.EQ(M101,$M$5:$M$107))</f>
        <v>#REF!</v>
      </c>
    </row>
    <row r="102" spans="1:14" ht="33.75" x14ac:dyDescent="0.2">
      <c r="A102" s="58">
        <f t="shared" si="7"/>
        <v>98</v>
      </c>
      <c r="B102" s="17" t="s">
        <v>141</v>
      </c>
      <c r="C102" s="17"/>
      <c r="D102" s="34"/>
      <c r="E102" s="34"/>
      <c r="F102" s="82"/>
      <c r="G102" s="34" t="e">
        <f>IF(AND(#REF!&gt;=0,#REF!&lt;5%),10,IF(AND(#REF!&gt;5%,#REF!&lt;10%),8,IF(AND(#REF!&gt;10%,#REF!&lt;15%),6,IF(AND(#REF!&gt;15%,#REF!&lt;20%),4,IF(#REF!&gt;=20%,0)))))</f>
        <v>#REF!</v>
      </c>
      <c r="H102" s="82"/>
      <c r="I102" s="34" t="e">
        <f>IF(#REF!="да",2,0)</f>
        <v>#REF!</v>
      </c>
      <c r="J102" s="34" t="e">
        <f>IF(#REF!="да",2,0)</f>
        <v>#REF!</v>
      </c>
      <c r="K102" s="34" t="e">
        <f>IF(#REF!="да",2,0)</f>
        <v>#REF!</v>
      </c>
      <c r="L102" s="34" t="e">
        <f>IF(#REF!="да",2,0)</f>
        <v>#REF!</v>
      </c>
      <c r="M102" s="71" t="e">
        <f t="shared" si="8"/>
        <v>#REF!</v>
      </c>
      <c r="N102" s="72" t="e">
        <f t="shared" si="9"/>
        <v>#REF!</v>
      </c>
    </row>
    <row r="103" spans="1:14" ht="33.75" x14ac:dyDescent="0.2">
      <c r="A103" s="58">
        <f t="shared" si="7"/>
        <v>99</v>
      </c>
      <c r="B103" s="17" t="s">
        <v>142</v>
      </c>
      <c r="C103" s="17"/>
      <c r="D103" s="34"/>
      <c r="E103" s="34"/>
      <c r="F103" s="82"/>
      <c r="G103" s="34" t="e">
        <f>IF(AND(#REF!&gt;=0,#REF!&lt;5%),10,IF(AND(#REF!&gt;5%,#REF!&lt;10%),8,IF(AND(#REF!&gt;10%,#REF!&lt;15%),6,IF(AND(#REF!&gt;15%,#REF!&lt;20%),4,IF(#REF!&gt;=20%,0)))))</f>
        <v>#REF!</v>
      </c>
      <c r="H103" s="82"/>
      <c r="I103" s="34" t="e">
        <f>IF(#REF!="да",2,0)</f>
        <v>#REF!</v>
      </c>
      <c r="J103" s="34" t="e">
        <f>IF(#REF!="да",2,0)</f>
        <v>#REF!</v>
      </c>
      <c r="K103" s="34" t="e">
        <f>IF(#REF!="да",2,0)</f>
        <v>#REF!</v>
      </c>
      <c r="L103" s="34" t="e">
        <f>IF(#REF!="да",2,0)</f>
        <v>#REF!</v>
      </c>
      <c r="M103" s="71" t="e">
        <f t="shared" si="8"/>
        <v>#REF!</v>
      </c>
      <c r="N103" s="72" t="e">
        <f t="shared" si="9"/>
        <v>#REF!</v>
      </c>
    </row>
    <row r="104" spans="1:14" ht="45" x14ac:dyDescent="0.2">
      <c r="A104" s="58">
        <f t="shared" si="7"/>
        <v>100</v>
      </c>
      <c r="B104" s="17" t="s">
        <v>143</v>
      </c>
      <c r="C104" s="17"/>
      <c r="D104" s="34"/>
      <c r="E104" s="34"/>
      <c r="F104" s="82"/>
      <c r="G104" s="34" t="e">
        <f>IF(AND(#REF!&gt;=0,#REF!&lt;5%),10,IF(AND(#REF!&gt;5%,#REF!&lt;10%),8,IF(AND(#REF!&gt;10%,#REF!&lt;15%),6,IF(AND(#REF!&gt;15%,#REF!&lt;20%),4,IF(#REF!&gt;=20%,0)))))</f>
        <v>#REF!</v>
      </c>
      <c r="H104" s="82"/>
      <c r="I104" s="34" t="e">
        <f>IF(#REF!="да",2,0)</f>
        <v>#REF!</v>
      </c>
      <c r="J104" s="34" t="e">
        <f>IF(#REF!="да",2,0)</f>
        <v>#REF!</v>
      </c>
      <c r="K104" s="34" t="e">
        <f>IF(#REF!="да",2,0)</f>
        <v>#REF!</v>
      </c>
      <c r="L104" s="34" t="e">
        <f>IF(#REF!="да",2,0)</f>
        <v>#REF!</v>
      </c>
      <c r="M104" s="71" t="e">
        <f t="shared" si="8"/>
        <v>#REF!</v>
      </c>
      <c r="N104" s="72" t="e">
        <f t="shared" si="9"/>
        <v>#REF!</v>
      </c>
    </row>
    <row r="105" spans="1:14" ht="33.75" x14ac:dyDescent="0.2">
      <c r="A105" s="58">
        <f t="shared" si="7"/>
        <v>101</v>
      </c>
      <c r="B105" s="17" t="s">
        <v>144</v>
      </c>
      <c r="C105" s="17"/>
      <c r="D105" s="34"/>
      <c r="E105" s="34"/>
      <c r="F105" s="82"/>
      <c r="G105" s="34" t="e">
        <f>IF(AND(#REF!&gt;=0,#REF!&lt;5%),10,IF(AND(#REF!&gt;5%,#REF!&lt;10%),8,IF(AND(#REF!&gt;10%,#REF!&lt;15%),6,IF(AND(#REF!&gt;15%,#REF!&lt;20%),4,IF(#REF!&gt;=20%,0)))))</f>
        <v>#REF!</v>
      </c>
      <c r="H105" s="82"/>
      <c r="I105" s="34" t="e">
        <f>IF(#REF!="да",2,0)</f>
        <v>#REF!</v>
      </c>
      <c r="J105" s="34" t="e">
        <f>IF(#REF!="да",2,0)</f>
        <v>#REF!</v>
      </c>
      <c r="K105" s="34" t="e">
        <f>IF(#REF!="да",2,0)</f>
        <v>#REF!</v>
      </c>
      <c r="L105" s="34" t="e">
        <f>IF(#REF!="да",2,0)</f>
        <v>#REF!</v>
      </c>
      <c r="M105" s="71" t="e">
        <f t="shared" si="8"/>
        <v>#REF!</v>
      </c>
      <c r="N105" s="72" t="e">
        <f t="shared" si="9"/>
        <v>#REF!</v>
      </c>
    </row>
    <row r="106" spans="1:14" ht="33.75" x14ac:dyDescent="0.2">
      <c r="A106" s="58">
        <f t="shared" si="7"/>
        <v>102</v>
      </c>
      <c r="B106" s="17" t="s">
        <v>145</v>
      </c>
      <c r="C106" s="17"/>
      <c r="D106" s="34"/>
      <c r="E106" s="34"/>
      <c r="F106" s="82"/>
      <c r="G106" s="34" t="e">
        <f>IF(AND(#REF!&gt;=0,#REF!&lt;5%),10,IF(AND(#REF!&gt;5%,#REF!&lt;10%),8,IF(AND(#REF!&gt;10%,#REF!&lt;15%),6,IF(AND(#REF!&gt;15%,#REF!&lt;20%),4,IF(#REF!&gt;=20%,0)))))</f>
        <v>#REF!</v>
      </c>
      <c r="H106" s="82"/>
      <c r="I106" s="34" t="e">
        <f>IF(#REF!="да",2,0)</f>
        <v>#REF!</v>
      </c>
      <c r="J106" s="34" t="e">
        <f>IF(#REF!="да",2,0)</f>
        <v>#REF!</v>
      </c>
      <c r="K106" s="34" t="e">
        <f>IF(#REF!="да",2,0)</f>
        <v>#REF!</v>
      </c>
      <c r="L106" s="34" t="e">
        <f>IF(#REF!="да",2,0)</f>
        <v>#REF!</v>
      </c>
      <c r="M106" s="71" t="e">
        <f t="shared" si="8"/>
        <v>#REF!</v>
      </c>
      <c r="N106" s="72" t="e">
        <f t="shared" si="9"/>
        <v>#REF!</v>
      </c>
    </row>
    <row r="107" spans="1:14" ht="23.25" customHeight="1" x14ac:dyDescent="0.2">
      <c r="A107" s="58">
        <f t="shared" si="7"/>
        <v>103</v>
      </c>
      <c r="B107" s="17" t="s">
        <v>148</v>
      </c>
      <c r="C107" s="17"/>
      <c r="D107" s="34"/>
      <c r="E107" s="34"/>
      <c r="F107" s="82"/>
      <c r="G107" s="34" t="e">
        <f>IF(AND(#REF!&gt;=0,#REF!&lt;5%),10,IF(AND(#REF!&gt;5%,#REF!&lt;10%),8,IF(AND(#REF!&gt;10%,#REF!&lt;15%),6,IF(AND(#REF!&gt;15%,#REF!&lt;20%),4,IF(#REF!&gt;=20%,0)))))</f>
        <v>#REF!</v>
      </c>
      <c r="H107" s="82"/>
      <c r="I107" s="34" t="e">
        <f>IF(#REF!="да",2,0)</f>
        <v>#REF!</v>
      </c>
      <c r="J107" s="34" t="e">
        <f>IF(#REF!="да",2,0)</f>
        <v>#REF!</v>
      </c>
      <c r="K107" s="34" t="e">
        <f>IF(#REF!="да",2,0)</f>
        <v>#REF!</v>
      </c>
      <c r="L107" s="34" t="e">
        <f>IF(#REF!="да",2,0)</f>
        <v>#REF!</v>
      </c>
      <c r="M107" s="71" t="e">
        <f t="shared" si="8"/>
        <v>#REF!</v>
      </c>
      <c r="N107" s="72" t="e">
        <f t="shared" si="9"/>
        <v>#REF!</v>
      </c>
    </row>
    <row r="108" spans="1:14" ht="20.25" customHeight="1" x14ac:dyDescent="0.2">
      <c r="A108" s="32"/>
      <c r="B108" s="32" t="s">
        <v>150</v>
      </c>
      <c r="C108" s="33"/>
      <c r="D108" s="35"/>
      <c r="E108" s="35"/>
      <c r="F108" s="82"/>
      <c r="G108" s="35"/>
      <c r="H108" s="82"/>
      <c r="I108" s="35"/>
      <c r="J108" s="35"/>
      <c r="K108" s="35"/>
      <c r="L108" s="35"/>
      <c r="M108" s="73"/>
      <c r="N108" s="72"/>
    </row>
    <row r="109" spans="1:14" x14ac:dyDescent="0.2">
      <c r="A109" s="18">
        <v>1</v>
      </c>
      <c r="B109" s="19" t="s">
        <v>151</v>
      </c>
      <c r="C109" s="19" t="s">
        <v>219</v>
      </c>
      <c r="D109" s="34"/>
      <c r="E109" s="34"/>
      <c r="F109" s="82"/>
      <c r="G109" s="34">
        <f>IF('исход данные ЭЭ'!F133=0,10,IF('исход данные ЭЭ'!F133&lt;5%,9,IF(AND('исход данные ЭЭ'!F133&gt;5%,'исход данные ЭЭ'!F133&lt;10%),8,IF('исход данные ЭЭ'!F133&gt;=10%,0))))</f>
        <v>9</v>
      </c>
      <c r="H109" s="82"/>
      <c r="I109" s="34">
        <f>IF('исход данные ЭЭ'!H133="да",2,0)</f>
        <v>0</v>
      </c>
      <c r="J109" s="34" t="e">
        <f>IF(#REF!=LARGE(#REF!,1),10,IF(#REF!=LARGE(#REF!,2),8,IF(#REF!=LARGE(#REF!,3),6,0)))</f>
        <v>#REF!</v>
      </c>
      <c r="K109" s="34">
        <f>IF('исход данные ЭЭ'!J133="да",3,0)</f>
        <v>3</v>
      </c>
      <c r="L109" s="34">
        <v>0</v>
      </c>
      <c r="M109" s="71" t="e">
        <f t="shared" ref="M109:M140" si="10">IF(E109="не берём в рейтинг","не участвует в конкурсе",SUM(E109:L109))</f>
        <v>#REF!</v>
      </c>
      <c r="N109" s="72" t="e">
        <f>IF(M109="не участвует в конкурсе",0,_xlfn.RANK.EQ(M109,$M$109:$M$175))</f>
        <v>#REF!</v>
      </c>
    </row>
    <row r="110" spans="1:14" x14ac:dyDescent="0.2">
      <c r="A110" s="18">
        <v>2</v>
      </c>
      <c r="B110" s="19" t="s">
        <v>152</v>
      </c>
      <c r="C110" s="19" t="s">
        <v>219</v>
      </c>
      <c r="D110" s="34"/>
      <c r="E110" s="34"/>
      <c r="F110" s="82"/>
      <c r="G110" s="34">
        <f>IF('исход данные ЭЭ'!F134=0,10,IF('исход данные ЭЭ'!F134&lt;5%,9,IF(AND('исход данные ЭЭ'!F134&gt;5%,'исход данные ЭЭ'!F134&lt;10%),8,IF('исход данные ЭЭ'!F134&gt;=10%,0))))</f>
        <v>9</v>
      </c>
      <c r="H110" s="82"/>
      <c r="I110" s="34">
        <f>IF('исход данные ЭЭ'!H134="да",2,0)</f>
        <v>0</v>
      </c>
      <c r="J110" s="34" t="e">
        <f>IF(#REF!=LARGE(#REF!,1),10,IF(#REF!=LARGE(#REF!,2),8,IF(#REF!=LARGE(#REF!,3),6,0)))</f>
        <v>#REF!</v>
      </c>
      <c r="K110" s="34">
        <f>IF('исход данные ЭЭ'!J134="да",3,0)</f>
        <v>3</v>
      </c>
      <c r="L110" s="34">
        <v>0</v>
      </c>
      <c r="M110" s="71" t="e">
        <f t="shared" si="10"/>
        <v>#REF!</v>
      </c>
      <c r="N110" s="72" t="e">
        <f t="shared" ref="N110:N173" si="11">IF(M110="не участвует в конкурсе",0,_xlfn.RANK.EQ(M110,$M$109:$M$175))</f>
        <v>#REF!</v>
      </c>
    </row>
    <row r="111" spans="1:14" x14ac:dyDescent="0.2">
      <c r="A111" s="18">
        <v>3</v>
      </c>
      <c r="B111" s="19" t="s">
        <v>153</v>
      </c>
      <c r="C111" s="19" t="s">
        <v>219</v>
      </c>
      <c r="D111" s="34"/>
      <c r="E111" s="34"/>
      <c r="F111" s="82"/>
      <c r="G111" s="34">
        <f>IF('исход данные ЭЭ'!F135=0,10,IF('исход данные ЭЭ'!F135&lt;5%,9,IF(AND('исход данные ЭЭ'!F135&gt;5%,'исход данные ЭЭ'!F135&lt;10%),8,IF('исход данные ЭЭ'!F135&gt;=10%,0))))</f>
        <v>9</v>
      </c>
      <c r="H111" s="82"/>
      <c r="I111" s="34">
        <f>IF('исход данные ЭЭ'!H135="да",2,0)</f>
        <v>0</v>
      </c>
      <c r="J111" s="34" t="e">
        <f>IF(#REF!=LARGE(#REF!,1),10,IF(#REF!=LARGE(#REF!,2),8,IF(#REF!=LARGE(#REF!,3),6,0)))</f>
        <v>#REF!</v>
      </c>
      <c r="K111" s="34">
        <f>IF('исход данные ЭЭ'!J135="да",3,0)</f>
        <v>3</v>
      </c>
      <c r="L111" s="34">
        <v>0</v>
      </c>
      <c r="M111" s="71" t="e">
        <f t="shared" si="10"/>
        <v>#REF!</v>
      </c>
      <c r="N111" s="72" t="e">
        <f t="shared" si="11"/>
        <v>#REF!</v>
      </c>
    </row>
    <row r="112" spans="1:14" x14ac:dyDescent="0.2">
      <c r="A112" s="18">
        <v>4</v>
      </c>
      <c r="B112" s="19" t="s">
        <v>154</v>
      </c>
      <c r="C112" s="19" t="s">
        <v>219</v>
      </c>
      <c r="D112" s="34"/>
      <c r="E112" s="34"/>
      <c r="F112" s="82"/>
      <c r="G112" s="34">
        <f>IF('исход данные ЭЭ'!F136=0,10,IF('исход данные ЭЭ'!F136&lt;5%,9,IF(AND('исход данные ЭЭ'!F136&gt;5%,'исход данные ЭЭ'!F136&lt;10%),8,IF('исход данные ЭЭ'!F136&gt;=10%,0))))</f>
        <v>9</v>
      </c>
      <c r="H112" s="82"/>
      <c r="I112" s="34">
        <f>IF('исход данные ЭЭ'!H136="да",2,0)</f>
        <v>2</v>
      </c>
      <c r="J112" s="34" t="e">
        <f>IF(#REF!=LARGE(#REF!,1),10,IF(#REF!=LARGE(#REF!,2),8,IF(#REF!=LARGE(#REF!,3),6,0)))</f>
        <v>#REF!</v>
      </c>
      <c r="K112" s="34">
        <f>IF('исход данные ЭЭ'!J136="да",3,0)</f>
        <v>3</v>
      </c>
      <c r="L112" s="34">
        <v>0</v>
      </c>
      <c r="M112" s="71" t="e">
        <f t="shared" si="10"/>
        <v>#REF!</v>
      </c>
      <c r="N112" s="72" t="e">
        <f t="shared" si="11"/>
        <v>#REF!</v>
      </c>
    </row>
    <row r="113" spans="1:14" x14ac:dyDescent="0.2">
      <c r="A113" s="18">
        <v>5</v>
      </c>
      <c r="B113" s="19" t="s">
        <v>155</v>
      </c>
      <c r="C113" s="19" t="s">
        <v>219</v>
      </c>
      <c r="D113" s="34"/>
      <c r="E113" s="34"/>
      <c r="F113" s="82"/>
      <c r="G113" s="34">
        <f>IF('исход данные ЭЭ'!F137=0,10,IF('исход данные ЭЭ'!F137&lt;5%,9,IF(AND('исход данные ЭЭ'!F137&gt;5%,'исход данные ЭЭ'!F137&lt;10%),8,IF('исход данные ЭЭ'!F137&gt;=10%,0))))</f>
        <v>9</v>
      </c>
      <c r="H113" s="82"/>
      <c r="I113" s="34">
        <f>IF('исход данные ЭЭ'!H137="да",2,0)</f>
        <v>0</v>
      </c>
      <c r="J113" s="34" t="e">
        <f>IF(#REF!=LARGE(#REF!,1),10,IF(#REF!=LARGE(#REF!,2),8,IF(#REF!=LARGE(#REF!,3),6,0)))</f>
        <v>#REF!</v>
      </c>
      <c r="K113" s="34">
        <f>IF('исход данные ЭЭ'!J137="да",3,0)</f>
        <v>3</v>
      </c>
      <c r="L113" s="34">
        <v>0</v>
      </c>
      <c r="M113" s="71" t="e">
        <f t="shared" si="10"/>
        <v>#REF!</v>
      </c>
      <c r="N113" s="72" t="e">
        <f t="shared" si="11"/>
        <v>#REF!</v>
      </c>
    </row>
    <row r="114" spans="1:14" x14ac:dyDescent="0.2">
      <c r="A114" s="18">
        <v>6</v>
      </c>
      <c r="B114" s="19" t="s">
        <v>156</v>
      </c>
      <c r="C114" s="19" t="s">
        <v>219</v>
      </c>
      <c r="D114" s="34"/>
      <c r="E114" s="34"/>
      <c r="F114" s="82"/>
      <c r="G114" s="34">
        <f>IF('исход данные ЭЭ'!F138=0,10,IF('исход данные ЭЭ'!F138&lt;5%,9,IF(AND('исход данные ЭЭ'!F138&gt;5%,'исход данные ЭЭ'!F138&lt;10%),8,IF('исход данные ЭЭ'!F138&gt;=10%,0))))</f>
        <v>9</v>
      </c>
      <c r="H114" s="82"/>
      <c r="I114" s="34">
        <f>IF('исход данные ЭЭ'!H138="да",2,0)</f>
        <v>0</v>
      </c>
      <c r="J114" s="34" t="e">
        <f>IF(#REF!=LARGE(#REF!,1),10,IF(#REF!=LARGE(#REF!,2),8,IF(#REF!=LARGE(#REF!,3),6,0)))</f>
        <v>#REF!</v>
      </c>
      <c r="K114" s="34">
        <f>IF('исход данные ЭЭ'!J138="да",3,0)</f>
        <v>3</v>
      </c>
      <c r="L114" s="34">
        <v>0</v>
      </c>
      <c r="M114" s="71" t="e">
        <f t="shared" si="10"/>
        <v>#REF!</v>
      </c>
      <c r="N114" s="72" t="e">
        <f t="shared" si="11"/>
        <v>#REF!</v>
      </c>
    </row>
    <row r="115" spans="1:14" x14ac:dyDescent="0.2">
      <c r="A115" s="18">
        <v>7</v>
      </c>
      <c r="B115" s="19" t="s">
        <v>157</v>
      </c>
      <c r="C115" s="19" t="s">
        <v>219</v>
      </c>
      <c r="D115" s="34"/>
      <c r="E115" s="34"/>
      <c r="F115" s="82"/>
      <c r="G115" s="34">
        <f>IF('исход данные ЭЭ'!F139=0,10,IF('исход данные ЭЭ'!F139&lt;5%,9,IF(AND('исход данные ЭЭ'!F139&gt;5%,'исход данные ЭЭ'!F139&lt;10%),8,IF('исход данные ЭЭ'!F139&gt;=10%,0))))</f>
        <v>9</v>
      </c>
      <c r="H115" s="82"/>
      <c r="I115" s="34">
        <f>IF('исход данные ЭЭ'!H139="да",2,0)</f>
        <v>0</v>
      </c>
      <c r="J115" s="34" t="e">
        <f>IF(#REF!=LARGE(#REF!,1),10,IF(#REF!=LARGE(#REF!,2),8,IF(#REF!=LARGE(#REF!,3),6,0)))</f>
        <v>#REF!</v>
      </c>
      <c r="K115" s="34">
        <f>IF('исход данные ЭЭ'!J139="да",3,0)</f>
        <v>3</v>
      </c>
      <c r="L115" s="34">
        <v>0</v>
      </c>
      <c r="M115" s="71" t="e">
        <f t="shared" si="10"/>
        <v>#REF!</v>
      </c>
      <c r="N115" s="72" t="e">
        <f t="shared" si="11"/>
        <v>#REF!</v>
      </c>
    </row>
    <row r="116" spans="1:14" x14ac:dyDescent="0.2">
      <c r="A116" s="18">
        <v>8</v>
      </c>
      <c r="B116" s="19" t="s">
        <v>158</v>
      </c>
      <c r="C116" s="19" t="s">
        <v>219</v>
      </c>
      <c r="D116" s="34"/>
      <c r="E116" s="34"/>
      <c r="F116" s="82"/>
      <c r="G116" s="34">
        <f>IF('исход данные ЭЭ'!F140=0,10,IF('исход данные ЭЭ'!F140&lt;5%,9,IF(AND('исход данные ЭЭ'!F140&gt;5%,'исход данные ЭЭ'!F140&lt;10%),8,IF('исход данные ЭЭ'!F140&gt;=10%,0))))</f>
        <v>9</v>
      </c>
      <c r="H116" s="82"/>
      <c r="I116" s="34">
        <f>IF('исход данные ЭЭ'!H140="да",2,0)</f>
        <v>0</v>
      </c>
      <c r="J116" s="34" t="e">
        <f>IF(#REF!=LARGE(#REF!,1),10,IF(#REF!=LARGE(#REF!,2),8,IF(#REF!=LARGE(#REF!,3),6,0)))</f>
        <v>#REF!</v>
      </c>
      <c r="K116" s="34">
        <f>IF('исход данные ЭЭ'!J140="да",3,0)</f>
        <v>3</v>
      </c>
      <c r="L116" s="34">
        <v>0</v>
      </c>
      <c r="M116" s="71" t="e">
        <f t="shared" si="10"/>
        <v>#REF!</v>
      </c>
      <c r="N116" s="72" t="e">
        <f t="shared" si="11"/>
        <v>#REF!</v>
      </c>
    </row>
    <row r="117" spans="1:14" x14ac:dyDescent="0.2">
      <c r="A117" s="18">
        <v>9</v>
      </c>
      <c r="B117" s="19" t="s">
        <v>159</v>
      </c>
      <c r="C117" s="19" t="s">
        <v>219</v>
      </c>
      <c r="D117" s="34"/>
      <c r="E117" s="34"/>
      <c r="F117" s="82"/>
      <c r="G117" s="34">
        <f>IF('исход данные ЭЭ'!F141=0,10,IF('исход данные ЭЭ'!F141&lt;5%,9,IF(AND('исход данные ЭЭ'!F141&gt;5%,'исход данные ЭЭ'!F141&lt;10%),8,IF('исход данные ЭЭ'!F141&gt;=10%,0))))</f>
        <v>9</v>
      </c>
      <c r="H117" s="82"/>
      <c r="I117" s="34">
        <f>IF('исход данные ЭЭ'!H141="да",2,0)</f>
        <v>0</v>
      </c>
      <c r="J117" s="34" t="e">
        <f>IF(#REF!=LARGE(#REF!,1),10,IF(#REF!=LARGE(#REF!,2),8,IF(#REF!=LARGE(#REF!,3),6,0)))</f>
        <v>#REF!</v>
      </c>
      <c r="K117" s="34">
        <f>IF('исход данные ЭЭ'!J141="да",3,0)</f>
        <v>3</v>
      </c>
      <c r="L117" s="34">
        <v>0</v>
      </c>
      <c r="M117" s="71" t="e">
        <f t="shared" si="10"/>
        <v>#REF!</v>
      </c>
      <c r="N117" s="72" t="e">
        <f t="shared" si="11"/>
        <v>#REF!</v>
      </c>
    </row>
    <row r="118" spans="1:14" x14ac:dyDescent="0.2">
      <c r="A118" s="18">
        <v>10</v>
      </c>
      <c r="B118" s="19" t="s">
        <v>160</v>
      </c>
      <c r="C118" s="19" t="s">
        <v>219</v>
      </c>
      <c r="D118" s="34"/>
      <c r="E118" s="34"/>
      <c r="F118" s="82"/>
      <c r="G118" s="34">
        <f>IF('исход данные ЭЭ'!F142=0,10,IF('исход данные ЭЭ'!F142&lt;5%,9,IF(AND('исход данные ЭЭ'!F142&gt;5%,'исход данные ЭЭ'!F142&lt;10%),8,IF('исход данные ЭЭ'!F142&gt;=10%,0))))</f>
        <v>0</v>
      </c>
      <c r="H118" s="82"/>
      <c r="I118" s="34">
        <f>IF('исход данные ЭЭ'!H142="да",2,0)</f>
        <v>0</v>
      </c>
      <c r="J118" s="34" t="e">
        <f>IF(#REF!=LARGE(#REF!,1),10,IF(#REF!=LARGE(#REF!,2),8,IF(#REF!=LARGE(#REF!,3),6,0)))</f>
        <v>#REF!</v>
      </c>
      <c r="K118" s="34">
        <f>IF('исход данные ЭЭ'!J142="да",3,0)</f>
        <v>3</v>
      </c>
      <c r="L118" s="34">
        <v>0</v>
      </c>
      <c r="M118" s="71" t="e">
        <f t="shared" si="10"/>
        <v>#REF!</v>
      </c>
      <c r="N118" s="72" t="e">
        <f t="shared" si="11"/>
        <v>#REF!</v>
      </c>
    </row>
    <row r="119" spans="1:14" x14ac:dyDescent="0.2">
      <c r="A119" s="18">
        <v>11</v>
      </c>
      <c r="B119" s="19" t="s">
        <v>161</v>
      </c>
      <c r="C119" s="19" t="s">
        <v>219</v>
      </c>
      <c r="D119" s="34"/>
      <c r="E119" s="34"/>
      <c r="F119" s="82"/>
      <c r="G119" s="34">
        <f>IF('исход данные ЭЭ'!F143=0,10,IF('исход данные ЭЭ'!F143&lt;5%,9,IF(AND('исход данные ЭЭ'!F143&gt;5%,'исход данные ЭЭ'!F143&lt;10%),8,IF('исход данные ЭЭ'!F143&gt;=10%,0))))</f>
        <v>10</v>
      </c>
      <c r="H119" s="82"/>
      <c r="I119" s="34">
        <f>IF('исход данные ЭЭ'!H143="да",2,0)</f>
        <v>0</v>
      </c>
      <c r="J119" s="34" t="e">
        <f>IF(#REF!=LARGE(#REF!,1),10,IF(#REF!=LARGE(#REF!,2),8,IF(#REF!=LARGE(#REF!,3),6,0)))</f>
        <v>#REF!</v>
      </c>
      <c r="K119" s="34">
        <f>IF('исход данные ЭЭ'!J143="да",3,0)</f>
        <v>3</v>
      </c>
      <c r="L119" s="34">
        <v>0</v>
      </c>
      <c r="M119" s="71" t="e">
        <f t="shared" si="10"/>
        <v>#REF!</v>
      </c>
      <c r="N119" s="72" t="e">
        <f t="shared" si="11"/>
        <v>#REF!</v>
      </c>
    </row>
    <row r="120" spans="1:14" x14ac:dyDescent="0.2">
      <c r="A120" s="18">
        <v>12</v>
      </c>
      <c r="B120" s="19" t="s">
        <v>162</v>
      </c>
      <c r="C120" s="19" t="s">
        <v>219</v>
      </c>
      <c r="D120" s="34"/>
      <c r="E120" s="34"/>
      <c r="F120" s="82"/>
      <c r="G120" s="34">
        <f>IF('исход данные ЭЭ'!F144=0,10,IF('исход данные ЭЭ'!F144&lt;5%,9,IF(AND('исход данные ЭЭ'!F144&gt;5%,'исход данные ЭЭ'!F144&lt;10%),8,IF('исход данные ЭЭ'!F144&gt;=10%,0))))</f>
        <v>9</v>
      </c>
      <c r="H120" s="82"/>
      <c r="I120" s="34">
        <f>IF('исход данные ЭЭ'!H144="да",2,0)</f>
        <v>0</v>
      </c>
      <c r="J120" s="34" t="e">
        <f>IF(#REF!=LARGE(#REF!,1),10,IF(#REF!=LARGE(#REF!,2),8,IF(#REF!=LARGE(#REF!,3),6,0)))</f>
        <v>#REF!</v>
      </c>
      <c r="K120" s="34">
        <f>IF('исход данные ЭЭ'!J144="да",3,0)</f>
        <v>3</v>
      </c>
      <c r="L120" s="34">
        <v>0</v>
      </c>
      <c r="M120" s="71" t="e">
        <f t="shared" si="10"/>
        <v>#REF!</v>
      </c>
      <c r="N120" s="72" t="e">
        <f t="shared" si="11"/>
        <v>#REF!</v>
      </c>
    </row>
    <row r="121" spans="1:14" x14ac:dyDescent="0.2">
      <c r="A121" s="18">
        <v>13</v>
      </c>
      <c r="B121" s="19" t="s">
        <v>163</v>
      </c>
      <c r="C121" s="19" t="s">
        <v>219</v>
      </c>
      <c r="D121" s="34"/>
      <c r="E121" s="34"/>
      <c r="F121" s="82"/>
      <c r="G121" s="34">
        <f>IF('исход данные ЭЭ'!F145=0,10,IF('исход данные ЭЭ'!F145&lt;5%,9,IF(AND('исход данные ЭЭ'!F145&gt;5%,'исход данные ЭЭ'!F145&lt;10%),8,IF('исход данные ЭЭ'!F145&gt;=10%,0))))</f>
        <v>9</v>
      </c>
      <c r="H121" s="82"/>
      <c r="I121" s="34">
        <f>IF('исход данные ЭЭ'!H145="да",2,0)</f>
        <v>0</v>
      </c>
      <c r="J121" s="34" t="e">
        <f>IF(#REF!=LARGE(#REF!,1),10,IF(#REF!=LARGE(#REF!,2),8,IF(#REF!=LARGE(#REF!,3),6,0)))</f>
        <v>#REF!</v>
      </c>
      <c r="K121" s="34">
        <f>IF('исход данные ЭЭ'!J145="да",3,0)</f>
        <v>3</v>
      </c>
      <c r="L121" s="34">
        <v>0</v>
      </c>
      <c r="M121" s="71" t="e">
        <f t="shared" si="10"/>
        <v>#REF!</v>
      </c>
      <c r="N121" s="72" t="e">
        <f t="shared" si="11"/>
        <v>#REF!</v>
      </c>
    </row>
    <row r="122" spans="1:14" x14ac:dyDescent="0.2">
      <c r="A122" s="18">
        <v>14</v>
      </c>
      <c r="B122" s="19" t="s">
        <v>164</v>
      </c>
      <c r="C122" s="19" t="s">
        <v>219</v>
      </c>
      <c r="D122" s="34"/>
      <c r="E122" s="34"/>
      <c r="F122" s="82"/>
      <c r="G122" s="34">
        <f>IF('исход данные ЭЭ'!F146=0,10,IF('исход данные ЭЭ'!F146&lt;5%,9,IF(AND('исход данные ЭЭ'!F146&gt;5%,'исход данные ЭЭ'!F146&lt;10%),8,IF('исход данные ЭЭ'!F146&gt;=10%,0))))</f>
        <v>9</v>
      </c>
      <c r="H122" s="82"/>
      <c r="I122" s="34">
        <f>IF('исход данные ЭЭ'!H146="да",2,0)</f>
        <v>0</v>
      </c>
      <c r="J122" s="34" t="e">
        <f>IF(#REF!=LARGE(#REF!,1),10,IF(#REF!=LARGE(#REF!,2),8,IF(#REF!=LARGE(#REF!,3),6,0)))</f>
        <v>#REF!</v>
      </c>
      <c r="K122" s="34">
        <f>IF('исход данные ЭЭ'!J146="да",3,0)</f>
        <v>3</v>
      </c>
      <c r="L122" s="34">
        <v>0</v>
      </c>
      <c r="M122" s="71" t="e">
        <f t="shared" si="10"/>
        <v>#REF!</v>
      </c>
      <c r="N122" s="72" t="e">
        <f t="shared" si="11"/>
        <v>#REF!</v>
      </c>
    </row>
    <row r="123" spans="1:14" x14ac:dyDescent="0.2">
      <c r="A123" s="18">
        <v>15</v>
      </c>
      <c r="B123" s="19" t="s">
        <v>165</v>
      </c>
      <c r="C123" s="19" t="s">
        <v>219</v>
      </c>
      <c r="D123" s="34"/>
      <c r="E123" s="34"/>
      <c r="F123" s="82"/>
      <c r="G123" s="34">
        <f>IF('исход данные ЭЭ'!F147=0,10,IF('исход данные ЭЭ'!F147&lt;5%,9,IF(AND('исход данные ЭЭ'!F147&gt;5%,'исход данные ЭЭ'!F147&lt;10%),8,IF('исход данные ЭЭ'!F147&gt;=10%,0))))</f>
        <v>9</v>
      </c>
      <c r="H123" s="82"/>
      <c r="I123" s="34">
        <f>IF('исход данные ЭЭ'!H147="да",2,0)</f>
        <v>0</v>
      </c>
      <c r="J123" s="34" t="e">
        <f>IF(#REF!=LARGE(#REF!,1),10,IF(#REF!=LARGE(#REF!,2),8,IF(#REF!=LARGE(#REF!,3),6,0)))</f>
        <v>#REF!</v>
      </c>
      <c r="K123" s="34">
        <f>IF('исход данные ЭЭ'!J147="да",3,0)</f>
        <v>3</v>
      </c>
      <c r="L123" s="34">
        <v>0</v>
      </c>
      <c r="M123" s="71" t="e">
        <f t="shared" si="10"/>
        <v>#REF!</v>
      </c>
      <c r="N123" s="72" t="e">
        <f t="shared" si="11"/>
        <v>#REF!</v>
      </c>
    </row>
    <row r="124" spans="1:14" x14ac:dyDescent="0.2">
      <c r="A124" s="18">
        <v>16</v>
      </c>
      <c r="B124" s="19" t="s">
        <v>166</v>
      </c>
      <c r="C124" s="19" t="s">
        <v>219</v>
      </c>
      <c r="D124" s="34"/>
      <c r="E124" s="34"/>
      <c r="F124" s="82"/>
      <c r="G124" s="34">
        <f>IF('исход данные ЭЭ'!F148=0,10,IF('исход данные ЭЭ'!F148&lt;5%,9,IF(AND('исход данные ЭЭ'!F148&gt;5%,'исход данные ЭЭ'!F148&lt;10%),8,IF('исход данные ЭЭ'!F148&gt;=10%,0))))</f>
        <v>9</v>
      </c>
      <c r="H124" s="82"/>
      <c r="I124" s="34">
        <f>IF('исход данные ЭЭ'!H148="да",2,0)</f>
        <v>0</v>
      </c>
      <c r="J124" s="34" t="e">
        <f>IF(#REF!=LARGE(#REF!,1),10,IF(#REF!=LARGE(#REF!,2),8,IF(#REF!=LARGE(#REF!,3),6,0)))</f>
        <v>#REF!</v>
      </c>
      <c r="K124" s="34">
        <f>IF('исход данные ЭЭ'!J148="да",3,0)</f>
        <v>3</v>
      </c>
      <c r="L124" s="34">
        <v>0</v>
      </c>
      <c r="M124" s="71" t="e">
        <f t="shared" si="10"/>
        <v>#REF!</v>
      </c>
      <c r="N124" s="72" t="e">
        <f t="shared" si="11"/>
        <v>#REF!</v>
      </c>
    </row>
    <row r="125" spans="1:14" x14ac:dyDescent="0.2">
      <c r="A125" s="18">
        <v>17</v>
      </c>
      <c r="B125" s="19" t="s">
        <v>167</v>
      </c>
      <c r="C125" s="19" t="s">
        <v>219</v>
      </c>
      <c r="D125" s="34"/>
      <c r="E125" s="34"/>
      <c r="F125" s="82"/>
      <c r="G125" s="34">
        <f>IF('исход данные ЭЭ'!F149=0,10,IF('исход данные ЭЭ'!F149&lt;5%,9,IF(AND('исход данные ЭЭ'!F149&gt;5%,'исход данные ЭЭ'!F149&lt;10%),8,IF('исход данные ЭЭ'!F149&gt;=10%,0))))</f>
        <v>9</v>
      </c>
      <c r="H125" s="82"/>
      <c r="I125" s="34">
        <f>IF('исход данные ЭЭ'!H149="да",2,0)</f>
        <v>0</v>
      </c>
      <c r="J125" s="34" t="e">
        <f>IF(#REF!=LARGE(#REF!,1),10,IF(#REF!=LARGE(#REF!,2),8,IF(#REF!=LARGE(#REF!,3),6,0)))</f>
        <v>#REF!</v>
      </c>
      <c r="K125" s="34">
        <f>IF('исход данные ЭЭ'!J149="да",3,0)</f>
        <v>3</v>
      </c>
      <c r="L125" s="34">
        <v>0</v>
      </c>
      <c r="M125" s="71" t="e">
        <f t="shared" si="10"/>
        <v>#REF!</v>
      </c>
      <c r="N125" s="72" t="e">
        <f t="shared" si="11"/>
        <v>#REF!</v>
      </c>
    </row>
    <row r="126" spans="1:14" x14ac:dyDescent="0.2">
      <c r="A126" s="18">
        <v>18</v>
      </c>
      <c r="B126" s="19" t="s">
        <v>168</v>
      </c>
      <c r="C126" s="19" t="s">
        <v>219</v>
      </c>
      <c r="D126" s="34"/>
      <c r="E126" s="34"/>
      <c r="F126" s="82"/>
      <c r="G126" s="34">
        <f>IF('исход данные ЭЭ'!F150=0,10,IF('исход данные ЭЭ'!F150&lt;5%,9,IF(AND('исход данные ЭЭ'!F150&gt;5%,'исход данные ЭЭ'!F150&lt;10%),8,IF('исход данные ЭЭ'!F150&gt;=10%,0))))</f>
        <v>9</v>
      </c>
      <c r="H126" s="82"/>
      <c r="I126" s="34">
        <f>IF('исход данные ЭЭ'!H150="да",2,0)</f>
        <v>0</v>
      </c>
      <c r="J126" s="34" t="e">
        <f>IF(#REF!=LARGE(#REF!,1),10,IF(#REF!=LARGE(#REF!,2),8,IF(#REF!=LARGE(#REF!,3),6,0)))</f>
        <v>#REF!</v>
      </c>
      <c r="K126" s="34">
        <f>IF('исход данные ЭЭ'!J150="да",3,0)</f>
        <v>3</v>
      </c>
      <c r="L126" s="34">
        <v>0</v>
      </c>
      <c r="M126" s="71" t="e">
        <f t="shared" si="10"/>
        <v>#REF!</v>
      </c>
      <c r="N126" s="72" t="e">
        <f t="shared" si="11"/>
        <v>#REF!</v>
      </c>
    </row>
    <row r="127" spans="1:14" x14ac:dyDescent="0.2">
      <c r="A127" s="18">
        <v>19</v>
      </c>
      <c r="B127" s="19" t="s">
        <v>169</v>
      </c>
      <c r="C127" s="19" t="s">
        <v>219</v>
      </c>
      <c r="D127" s="34"/>
      <c r="E127" s="34"/>
      <c r="F127" s="82"/>
      <c r="G127" s="34">
        <f>IF('исход данные ЭЭ'!F151=0,10,IF('исход данные ЭЭ'!F151&lt;5%,9,IF(AND('исход данные ЭЭ'!F151&gt;5%,'исход данные ЭЭ'!F151&lt;10%),8,IF('исход данные ЭЭ'!F151&gt;=10%,0))))</f>
        <v>9</v>
      </c>
      <c r="H127" s="82"/>
      <c r="I127" s="34">
        <f>IF('исход данные ЭЭ'!H151="да",2,0)</f>
        <v>0</v>
      </c>
      <c r="J127" s="34" t="e">
        <f>IF(#REF!=LARGE(#REF!,1),10,IF(#REF!=LARGE(#REF!,2),8,IF(#REF!=LARGE(#REF!,3),6,0)))</f>
        <v>#REF!</v>
      </c>
      <c r="K127" s="34">
        <f>IF('исход данные ЭЭ'!J151="да",3,0)</f>
        <v>3</v>
      </c>
      <c r="L127" s="34">
        <v>0</v>
      </c>
      <c r="M127" s="71" t="e">
        <f t="shared" si="10"/>
        <v>#REF!</v>
      </c>
      <c r="N127" s="72" t="e">
        <f t="shared" si="11"/>
        <v>#REF!</v>
      </c>
    </row>
    <row r="128" spans="1:14" x14ac:dyDescent="0.2">
      <c r="A128" s="18">
        <v>20</v>
      </c>
      <c r="B128" s="19" t="s">
        <v>170</v>
      </c>
      <c r="C128" s="19" t="s">
        <v>219</v>
      </c>
      <c r="D128" s="34"/>
      <c r="E128" s="34"/>
      <c r="F128" s="82"/>
      <c r="G128" s="34">
        <f>IF('исход данные ЭЭ'!F152=0,10,IF('исход данные ЭЭ'!F152&lt;5%,9,IF(AND('исход данные ЭЭ'!F152&gt;5%,'исход данные ЭЭ'!F152&lt;10%),8,IF('исход данные ЭЭ'!F152&gt;=10%,0))))</f>
        <v>9</v>
      </c>
      <c r="H128" s="82"/>
      <c r="I128" s="34">
        <f>IF('исход данные ЭЭ'!H152="да",2,0)</f>
        <v>0</v>
      </c>
      <c r="J128" s="34" t="e">
        <f>IF(#REF!=LARGE(#REF!,1),10,IF(#REF!=LARGE(#REF!,2),8,IF(#REF!=LARGE(#REF!,3),6,0)))</f>
        <v>#REF!</v>
      </c>
      <c r="K128" s="34">
        <f>IF('исход данные ЭЭ'!J152="да",3,0)</f>
        <v>3</v>
      </c>
      <c r="L128" s="34">
        <v>0</v>
      </c>
      <c r="M128" s="71" t="e">
        <f t="shared" si="10"/>
        <v>#REF!</v>
      </c>
      <c r="N128" s="72" t="e">
        <f t="shared" si="11"/>
        <v>#REF!</v>
      </c>
    </row>
    <row r="129" spans="1:14" x14ac:dyDescent="0.2">
      <c r="A129" s="18">
        <v>21</v>
      </c>
      <c r="B129" s="19" t="s">
        <v>171</v>
      </c>
      <c r="C129" s="19" t="s">
        <v>219</v>
      </c>
      <c r="D129" s="34"/>
      <c r="E129" s="34"/>
      <c r="F129" s="82"/>
      <c r="G129" s="34">
        <f>IF('исход данные ЭЭ'!F153=0,10,IF('исход данные ЭЭ'!F153&lt;5%,9,IF(AND('исход данные ЭЭ'!F153&gt;5%,'исход данные ЭЭ'!F153&lt;10%),8,IF('исход данные ЭЭ'!F153&gt;=10%,0))))</f>
        <v>9</v>
      </c>
      <c r="H129" s="82"/>
      <c r="I129" s="34">
        <f>IF('исход данные ЭЭ'!H153="да",2,0)</f>
        <v>0</v>
      </c>
      <c r="J129" s="34" t="e">
        <f>IF(#REF!=LARGE(#REF!,1),10,IF(#REF!=LARGE(#REF!,2),8,IF(#REF!=LARGE(#REF!,3),6,0)))</f>
        <v>#REF!</v>
      </c>
      <c r="K129" s="34">
        <f>IF('исход данные ЭЭ'!J153="да",3,0)</f>
        <v>3</v>
      </c>
      <c r="L129" s="34">
        <v>0</v>
      </c>
      <c r="M129" s="71" t="e">
        <f t="shared" si="10"/>
        <v>#REF!</v>
      </c>
      <c r="N129" s="72" t="e">
        <f t="shared" si="11"/>
        <v>#REF!</v>
      </c>
    </row>
    <row r="130" spans="1:14" x14ac:dyDescent="0.2">
      <c r="A130" s="18">
        <v>22</v>
      </c>
      <c r="B130" s="19" t="s">
        <v>172</v>
      </c>
      <c r="C130" s="19" t="s">
        <v>219</v>
      </c>
      <c r="D130" s="34"/>
      <c r="E130" s="34"/>
      <c r="F130" s="82"/>
      <c r="G130" s="34">
        <f>IF('исход данные ЭЭ'!F154=0,10,IF('исход данные ЭЭ'!F154&lt;5%,9,IF(AND('исход данные ЭЭ'!F154&gt;5%,'исход данные ЭЭ'!F154&lt;10%),8,IF('исход данные ЭЭ'!F154&gt;=10%,0))))</f>
        <v>9</v>
      </c>
      <c r="H130" s="82"/>
      <c r="I130" s="34">
        <f>IF('исход данные ЭЭ'!H154="да",2,0)</f>
        <v>0</v>
      </c>
      <c r="J130" s="34" t="e">
        <f>IF(#REF!=LARGE(#REF!,1),10,IF(#REF!=LARGE(#REF!,2),8,IF(#REF!=LARGE(#REF!,3),6,0)))</f>
        <v>#REF!</v>
      </c>
      <c r="K130" s="34">
        <f>IF('исход данные ЭЭ'!J154="да",3,0)</f>
        <v>3</v>
      </c>
      <c r="L130" s="34">
        <v>0</v>
      </c>
      <c r="M130" s="71" t="e">
        <f t="shared" si="10"/>
        <v>#REF!</v>
      </c>
      <c r="N130" s="72" t="e">
        <f t="shared" si="11"/>
        <v>#REF!</v>
      </c>
    </row>
    <row r="131" spans="1:14" x14ac:dyDescent="0.2">
      <c r="A131" s="18">
        <v>23</v>
      </c>
      <c r="B131" s="19" t="s">
        <v>173</v>
      </c>
      <c r="C131" s="19" t="s">
        <v>219</v>
      </c>
      <c r="D131" s="34"/>
      <c r="E131" s="34"/>
      <c r="F131" s="82"/>
      <c r="G131" s="34">
        <f>IF('исход данные ЭЭ'!F155=0,10,IF('исход данные ЭЭ'!F155&lt;5%,9,IF(AND('исход данные ЭЭ'!F155&gt;5%,'исход данные ЭЭ'!F155&lt;10%),8,IF('исход данные ЭЭ'!F155&gt;=10%,0))))</f>
        <v>10</v>
      </c>
      <c r="H131" s="82"/>
      <c r="I131" s="34">
        <f>IF('исход данные ЭЭ'!H155="да",2,0)</f>
        <v>0</v>
      </c>
      <c r="J131" s="34" t="e">
        <f>IF(#REF!=LARGE(#REF!,1),10,IF(#REF!=LARGE(#REF!,2),8,IF(#REF!=LARGE(#REF!,3),6,0)))</f>
        <v>#REF!</v>
      </c>
      <c r="K131" s="34">
        <f>IF('исход данные ЭЭ'!J155="да",3,0)</f>
        <v>0</v>
      </c>
      <c r="L131" s="34">
        <v>0</v>
      </c>
      <c r="M131" s="71" t="e">
        <f t="shared" si="10"/>
        <v>#REF!</v>
      </c>
      <c r="N131" s="72" t="e">
        <f t="shared" si="11"/>
        <v>#REF!</v>
      </c>
    </row>
    <row r="132" spans="1:14" x14ac:dyDescent="0.2">
      <c r="A132" s="18">
        <v>24</v>
      </c>
      <c r="B132" s="19" t="s">
        <v>174</v>
      </c>
      <c r="C132" s="19" t="s">
        <v>219</v>
      </c>
      <c r="D132" s="34"/>
      <c r="E132" s="34"/>
      <c r="F132" s="82"/>
      <c r="G132" s="34">
        <f>IF('исход данные ЭЭ'!F156=0,10,IF('исход данные ЭЭ'!F156&lt;5%,9,IF(AND('исход данные ЭЭ'!F156&gt;5%,'исход данные ЭЭ'!F156&lt;10%),8,IF('исход данные ЭЭ'!F156&gt;=10%,0))))</f>
        <v>10</v>
      </c>
      <c r="H132" s="82"/>
      <c r="I132" s="34">
        <f>IF('исход данные ЭЭ'!H156="да",2,0)</f>
        <v>0</v>
      </c>
      <c r="J132" s="34" t="e">
        <f>IF(#REF!=LARGE(#REF!,1),10,IF(#REF!=LARGE(#REF!,2),8,IF(#REF!=LARGE(#REF!,3),6,0)))</f>
        <v>#REF!</v>
      </c>
      <c r="K132" s="34">
        <f>IF('исход данные ЭЭ'!J156="да",3,0)</f>
        <v>3</v>
      </c>
      <c r="L132" s="34">
        <v>0</v>
      </c>
      <c r="M132" s="71" t="e">
        <f t="shared" si="10"/>
        <v>#REF!</v>
      </c>
      <c r="N132" s="72" t="e">
        <f t="shared" si="11"/>
        <v>#REF!</v>
      </c>
    </row>
    <row r="133" spans="1:14" x14ac:dyDescent="0.2">
      <c r="A133" s="18">
        <v>25</v>
      </c>
      <c r="B133" s="19" t="s">
        <v>175</v>
      </c>
      <c r="C133" s="19" t="s">
        <v>219</v>
      </c>
      <c r="D133" s="34"/>
      <c r="E133" s="34"/>
      <c r="F133" s="82"/>
      <c r="G133" s="34">
        <f>IF('исход данные ЭЭ'!F157=0,10,IF('исход данные ЭЭ'!F157&lt;5%,9,IF(AND('исход данные ЭЭ'!F157&gt;5%,'исход данные ЭЭ'!F157&lt;10%),8,IF('исход данные ЭЭ'!F157&gt;=10%,0))))</f>
        <v>10</v>
      </c>
      <c r="H133" s="82"/>
      <c r="I133" s="34">
        <f>IF('исход данные ЭЭ'!H157="да",2,0)</f>
        <v>0</v>
      </c>
      <c r="J133" s="34" t="e">
        <f>IF(#REF!=LARGE(#REF!,1),10,IF(#REF!=LARGE(#REF!,2),8,IF(#REF!=LARGE(#REF!,3),6,0)))</f>
        <v>#REF!</v>
      </c>
      <c r="K133" s="34">
        <f>IF('исход данные ЭЭ'!J157="да",3,0)</f>
        <v>0</v>
      </c>
      <c r="L133" s="34">
        <v>0</v>
      </c>
      <c r="M133" s="71" t="e">
        <f t="shared" si="10"/>
        <v>#REF!</v>
      </c>
      <c r="N133" s="72" t="e">
        <f t="shared" si="11"/>
        <v>#REF!</v>
      </c>
    </row>
    <row r="134" spans="1:14" x14ac:dyDescent="0.2">
      <c r="A134" s="18">
        <v>26</v>
      </c>
      <c r="B134" s="19" t="s">
        <v>176</v>
      </c>
      <c r="C134" s="19" t="s">
        <v>219</v>
      </c>
      <c r="D134" s="34"/>
      <c r="E134" s="34"/>
      <c r="F134" s="82"/>
      <c r="G134" s="34">
        <f>IF('исход данные ЭЭ'!F158=0,10,IF('исход данные ЭЭ'!F158&lt;5%,9,IF(AND('исход данные ЭЭ'!F158&gt;5%,'исход данные ЭЭ'!F158&lt;10%),8,IF('исход данные ЭЭ'!F158&gt;=10%,0))))</f>
        <v>10</v>
      </c>
      <c r="H134" s="82"/>
      <c r="I134" s="34">
        <f>IF('исход данные ЭЭ'!H158="да",2,0)</f>
        <v>0</v>
      </c>
      <c r="J134" s="34" t="e">
        <f>IF(#REF!=LARGE(#REF!,1),10,IF(#REF!=LARGE(#REF!,2),8,IF(#REF!=LARGE(#REF!,3),6,0)))</f>
        <v>#REF!</v>
      </c>
      <c r="K134" s="34">
        <f>IF('исход данные ЭЭ'!J158="да",3,0)</f>
        <v>3</v>
      </c>
      <c r="L134" s="34">
        <v>0</v>
      </c>
      <c r="M134" s="71" t="e">
        <f t="shared" si="10"/>
        <v>#REF!</v>
      </c>
      <c r="N134" s="72" t="e">
        <f t="shared" si="11"/>
        <v>#REF!</v>
      </c>
    </row>
    <row r="135" spans="1:14" x14ac:dyDescent="0.2">
      <c r="A135" s="18">
        <v>27</v>
      </c>
      <c r="B135" s="19" t="s">
        <v>177</v>
      </c>
      <c r="C135" s="19" t="s">
        <v>219</v>
      </c>
      <c r="D135" s="34"/>
      <c r="E135" s="34"/>
      <c r="F135" s="82"/>
      <c r="G135" s="34">
        <f>IF('исход данные ЭЭ'!F159=0,10,IF('исход данные ЭЭ'!F159&lt;5%,9,IF(AND('исход данные ЭЭ'!F159&gt;5%,'исход данные ЭЭ'!F159&lt;10%),8,IF('исход данные ЭЭ'!F159&gt;=10%,0))))</f>
        <v>10</v>
      </c>
      <c r="H135" s="82"/>
      <c r="I135" s="34">
        <f>IF('исход данные ЭЭ'!H159="да",2,0)</f>
        <v>0</v>
      </c>
      <c r="J135" s="34" t="e">
        <f>IF(#REF!=LARGE(#REF!,1),10,IF(#REF!=LARGE(#REF!,2),8,IF(#REF!=LARGE(#REF!,3),6,0)))</f>
        <v>#REF!</v>
      </c>
      <c r="K135" s="34">
        <f>IF('исход данные ЭЭ'!J159="да",3,0)</f>
        <v>0</v>
      </c>
      <c r="L135" s="34">
        <v>0</v>
      </c>
      <c r="M135" s="71" t="e">
        <f t="shared" si="10"/>
        <v>#REF!</v>
      </c>
      <c r="N135" s="72" t="e">
        <f t="shared" si="11"/>
        <v>#REF!</v>
      </c>
    </row>
    <row r="136" spans="1:14" x14ac:dyDescent="0.2">
      <c r="A136" s="18">
        <v>28</v>
      </c>
      <c r="B136" s="19" t="s">
        <v>178</v>
      </c>
      <c r="C136" s="19" t="s">
        <v>219</v>
      </c>
      <c r="D136" s="34"/>
      <c r="E136" s="34"/>
      <c r="F136" s="82"/>
      <c r="G136" s="34">
        <f>IF('исход данные ЭЭ'!F160=0,10,IF('исход данные ЭЭ'!F160&lt;5%,9,IF(AND('исход данные ЭЭ'!F160&gt;5%,'исход данные ЭЭ'!F160&lt;10%),8,IF('исход данные ЭЭ'!F160&gt;=10%,0))))</f>
        <v>10</v>
      </c>
      <c r="H136" s="82"/>
      <c r="I136" s="34">
        <f>IF('исход данные ЭЭ'!H160="да",2,0)</f>
        <v>0</v>
      </c>
      <c r="J136" s="34" t="e">
        <f>IF(#REF!=LARGE(#REF!,1),10,IF(#REF!=LARGE(#REF!,2),8,IF(#REF!=LARGE(#REF!,3),6,0)))</f>
        <v>#REF!</v>
      </c>
      <c r="K136" s="34">
        <f>IF('исход данные ЭЭ'!J160="да",3,0)</f>
        <v>0</v>
      </c>
      <c r="L136" s="34">
        <v>0</v>
      </c>
      <c r="M136" s="71" t="e">
        <f t="shared" si="10"/>
        <v>#REF!</v>
      </c>
      <c r="N136" s="72" t="e">
        <f t="shared" si="11"/>
        <v>#REF!</v>
      </c>
    </row>
    <row r="137" spans="1:14" x14ac:dyDescent="0.2">
      <c r="A137" s="18">
        <v>29</v>
      </c>
      <c r="B137" s="19" t="s">
        <v>179</v>
      </c>
      <c r="C137" s="19" t="s">
        <v>219</v>
      </c>
      <c r="D137" s="34"/>
      <c r="E137" s="34"/>
      <c r="F137" s="82"/>
      <c r="G137" s="34">
        <f>IF('исход данные ЭЭ'!F161=0,10,IF('исход данные ЭЭ'!F161&lt;5%,9,IF(AND('исход данные ЭЭ'!F161&gt;5%,'исход данные ЭЭ'!F161&lt;10%),8,IF('исход данные ЭЭ'!F161&gt;=10%,0))))</f>
        <v>9</v>
      </c>
      <c r="H137" s="82"/>
      <c r="I137" s="34">
        <f>IF('исход данные ЭЭ'!H161="да",2,0)</f>
        <v>0</v>
      </c>
      <c r="J137" s="34" t="e">
        <f>IF(#REF!=LARGE(#REF!,1),10,IF(#REF!=LARGE(#REF!,2),8,IF(#REF!=LARGE(#REF!,3),6,0)))</f>
        <v>#REF!</v>
      </c>
      <c r="K137" s="34">
        <f>IF('исход данные ЭЭ'!J161="да",3,0)</f>
        <v>3</v>
      </c>
      <c r="L137" s="34">
        <v>0</v>
      </c>
      <c r="M137" s="71" t="e">
        <f t="shared" si="10"/>
        <v>#REF!</v>
      </c>
      <c r="N137" s="72" t="e">
        <f t="shared" si="11"/>
        <v>#REF!</v>
      </c>
    </row>
    <row r="138" spans="1:14" x14ac:dyDescent="0.2">
      <c r="A138" s="18">
        <v>30</v>
      </c>
      <c r="B138" s="19" t="s">
        <v>180</v>
      </c>
      <c r="C138" s="19" t="s">
        <v>219</v>
      </c>
      <c r="D138" s="34"/>
      <c r="E138" s="34"/>
      <c r="F138" s="82"/>
      <c r="G138" s="34">
        <f>IF('исход данные ЭЭ'!F162=0,10,IF('исход данные ЭЭ'!F162&lt;5%,9,IF(AND('исход данные ЭЭ'!F162&gt;5%,'исход данные ЭЭ'!F162&lt;10%),8,IF('исход данные ЭЭ'!F162&gt;=10%,0))))</f>
        <v>10</v>
      </c>
      <c r="H138" s="82"/>
      <c r="I138" s="34">
        <f>IF('исход данные ЭЭ'!H162="да",2,0)</f>
        <v>0</v>
      </c>
      <c r="J138" s="34" t="e">
        <f>IF(#REF!=LARGE(#REF!,1),10,IF(#REF!=LARGE(#REF!,2),8,IF(#REF!=LARGE(#REF!,3),6,0)))</f>
        <v>#REF!</v>
      </c>
      <c r="K138" s="34">
        <f>IF('исход данные ЭЭ'!J162="да",3,0)</f>
        <v>0</v>
      </c>
      <c r="L138" s="34">
        <v>0</v>
      </c>
      <c r="M138" s="71" t="e">
        <f t="shared" si="10"/>
        <v>#REF!</v>
      </c>
      <c r="N138" s="72" t="e">
        <f t="shared" si="11"/>
        <v>#REF!</v>
      </c>
    </row>
    <row r="139" spans="1:14" x14ac:dyDescent="0.2">
      <c r="A139" s="18">
        <v>31</v>
      </c>
      <c r="B139" s="19" t="s">
        <v>181</v>
      </c>
      <c r="C139" s="19" t="s">
        <v>219</v>
      </c>
      <c r="D139" s="34"/>
      <c r="E139" s="34"/>
      <c r="F139" s="82"/>
      <c r="G139" s="34">
        <f>IF('исход данные ЭЭ'!F163=0,10,IF('исход данные ЭЭ'!F163&lt;5%,9,IF(AND('исход данные ЭЭ'!F163&gt;5%,'исход данные ЭЭ'!F163&lt;10%),8,IF('исход данные ЭЭ'!F163&gt;=10%,0))))</f>
        <v>10</v>
      </c>
      <c r="H139" s="82"/>
      <c r="I139" s="34">
        <f>IF('исход данные ЭЭ'!H163="да",2,0)</f>
        <v>0</v>
      </c>
      <c r="J139" s="34" t="e">
        <f>IF(#REF!=LARGE(#REF!,1),10,IF(#REF!=LARGE(#REF!,2),8,IF(#REF!=LARGE(#REF!,3),6,0)))</f>
        <v>#REF!</v>
      </c>
      <c r="K139" s="34">
        <f>IF('исход данные ЭЭ'!J163="да",3,0)</f>
        <v>0</v>
      </c>
      <c r="L139" s="34">
        <v>0</v>
      </c>
      <c r="M139" s="71" t="e">
        <f t="shared" si="10"/>
        <v>#REF!</v>
      </c>
      <c r="N139" s="72" t="e">
        <f t="shared" si="11"/>
        <v>#REF!</v>
      </c>
    </row>
    <row r="140" spans="1:14" x14ac:dyDescent="0.2">
      <c r="A140" s="18">
        <v>32</v>
      </c>
      <c r="B140" s="19" t="s">
        <v>182</v>
      </c>
      <c r="C140" s="19" t="s">
        <v>219</v>
      </c>
      <c r="D140" s="34"/>
      <c r="E140" s="34"/>
      <c r="F140" s="82"/>
      <c r="G140" s="34">
        <f>IF('исход данные ЭЭ'!F164=0,10,IF('исход данные ЭЭ'!F164&lt;5%,9,IF(AND('исход данные ЭЭ'!F164&gt;5%,'исход данные ЭЭ'!F164&lt;10%),8,IF('исход данные ЭЭ'!F164&gt;=10%,0))))</f>
        <v>10</v>
      </c>
      <c r="H140" s="82"/>
      <c r="I140" s="34">
        <f>IF('исход данные ЭЭ'!H164="да",2,0)</f>
        <v>0</v>
      </c>
      <c r="J140" s="34" t="e">
        <f>IF(#REF!=LARGE(#REF!,1),10,IF(#REF!=LARGE(#REF!,2),8,IF(#REF!=LARGE(#REF!,3),6,0)))</f>
        <v>#REF!</v>
      </c>
      <c r="K140" s="34">
        <f>IF('исход данные ЭЭ'!J164="да",3,0)</f>
        <v>0</v>
      </c>
      <c r="L140" s="34">
        <v>0</v>
      </c>
      <c r="M140" s="71" t="e">
        <f t="shared" si="10"/>
        <v>#REF!</v>
      </c>
      <c r="N140" s="72" t="e">
        <f t="shared" si="11"/>
        <v>#REF!</v>
      </c>
    </row>
    <row r="141" spans="1:14" x14ac:dyDescent="0.2">
      <c r="A141" s="18">
        <v>33</v>
      </c>
      <c r="B141" s="19" t="s">
        <v>183</v>
      </c>
      <c r="C141" s="19" t="s">
        <v>219</v>
      </c>
      <c r="D141" s="34"/>
      <c r="E141" s="34"/>
      <c r="F141" s="82"/>
      <c r="G141" s="34">
        <f>IF('исход данные ЭЭ'!F165=0,10,IF('исход данные ЭЭ'!F165&lt;5%,9,IF(AND('исход данные ЭЭ'!F165&gt;5%,'исход данные ЭЭ'!F165&lt;10%),8,IF('исход данные ЭЭ'!F165&gt;=10%,0))))</f>
        <v>10</v>
      </c>
      <c r="H141" s="82"/>
      <c r="I141" s="34">
        <f>IF('исход данные ЭЭ'!H165="да",2,0)</f>
        <v>0</v>
      </c>
      <c r="J141" s="34" t="e">
        <f>IF(#REF!=LARGE(#REF!,1),10,IF(#REF!=LARGE(#REF!,2),8,IF(#REF!=LARGE(#REF!,3),6,0)))</f>
        <v>#REF!</v>
      </c>
      <c r="K141" s="34">
        <f>IF('исход данные ЭЭ'!J165="да",3,0)</f>
        <v>0</v>
      </c>
      <c r="L141" s="34">
        <v>0</v>
      </c>
      <c r="M141" s="71" t="e">
        <f t="shared" ref="M141:M172" si="12">IF(E141="не берём в рейтинг","не участвует в конкурсе",SUM(E141:L141))</f>
        <v>#REF!</v>
      </c>
      <c r="N141" s="72" t="e">
        <f t="shared" si="11"/>
        <v>#REF!</v>
      </c>
    </row>
    <row r="142" spans="1:14" x14ac:dyDescent="0.2">
      <c r="A142" s="18">
        <v>34</v>
      </c>
      <c r="B142" s="19" t="s">
        <v>184</v>
      </c>
      <c r="C142" s="19" t="s">
        <v>219</v>
      </c>
      <c r="D142" s="34"/>
      <c r="E142" s="34"/>
      <c r="F142" s="82"/>
      <c r="G142" s="34">
        <f>IF('исход данные ЭЭ'!F166=0,10,IF('исход данные ЭЭ'!F166&lt;5%,9,IF(AND('исход данные ЭЭ'!F166&gt;5%,'исход данные ЭЭ'!F166&lt;10%),8,IF('исход данные ЭЭ'!F166&gt;=10%,0))))</f>
        <v>10</v>
      </c>
      <c r="H142" s="82"/>
      <c r="I142" s="34">
        <f>IF('исход данные ЭЭ'!H166="да",2,0)</f>
        <v>0</v>
      </c>
      <c r="J142" s="34" t="e">
        <f>IF(#REF!=LARGE(#REF!,1),10,IF(#REF!=LARGE(#REF!,2),8,IF(#REF!=LARGE(#REF!,3),6,0)))</f>
        <v>#REF!</v>
      </c>
      <c r="K142" s="34">
        <f>IF('исход данные ЭЭ'!J166="да",3,0)</f>
        <v>0</v>
      </c>
      <c r="L142" s="34">
        <v>0</v>
      </c>
      <c r="M142" s="71" t="e">
        <f t="shared" si="12"/>
        <v>#REF!</v>
      </c>
      <c r="N142" s="72" t="e">
        <f t="shared" si="11"/>
        <v>#REF!</v>
      </c>
    </row>
    <row r="143" spans="1:14" x14ac:dyDescent="0.2">
      <c r="A143" s="18">
        <v>35</v>
      </c>
      <c r="B143" s="19" t="s">
        <v>185</v>
      </c>
      <c r="C143" s="19" t="s">
        <v>219</v>
      </c>
      <c r="D143" s="34"/>
      <c r="E143" s="34"/>
      <c r="F143" s="82"/>
      <c r="G143" s="34">
        <f>IF('исход данные ЭЭ'!F167=0,10,IF('исход данные ЭЭ'!F167&lt;5%,9,IF(AND('исход данные ЭЭ'!F167&gt;5%,'исход данные ЭЭ'!F167&lt;10%),8,IF('исход данные ЭЭ'!F167&gt;=10%,0))))</f>
        <v>10</v>
      </c>
      <c r="H143" s="82"/>
      <c r="I143" s="34">
        <f>IF('исход данные ЭЭ'!H167="да",2,0)</f>
        <v>0</v>
      </c>
      <c r="J143" s="34" t="e">
        <f>IF(#REF!=LARGE(#REF!,1),10,IF(#REF!=LARGE(#REF!,2),8,IF(#REF!=LARGE(#REF!,3),6,0)))</f>
        <v>#REF!</v>
      </c>
      <c r="K143" s="34">
        <f>IF('исход данные ЭЭ'!J167="да",3,0)</f>
        <v>0</v>
      </c>
      <c r="L143" s="34">
        <v>0</v>
      </c>
      <c r="M143" s="71" t="e">
        <f t="shared" si="12"/>
        <v>#REF!</v>
      </c>
      <c r="N143" s="72" t="e">
        <f t="shared" si="11"/>
        <v>#REF!</v>
      </c>
    </row>
    <row r="144" spans="1:14" x14ac:dyDescent="0.2">
      <c r="A144" s="18">
        <v>36</v>
      </c>
      <c r="B144" s="19" t="s">
        <v>186</v>
      </c>
      <c r="C144" s="19" t="s">
        <v>219</v>
      </c>
      <c r="D144" s="34"/>
      <c r="E144" s="34"/>
      <c r="F144" s="82"/>
      <c r="G144" s="34">
        <f>IF('исход данные ЭЭ'!F168=0,10,IF('исход данные ЭЭ'!F168&lt;5%,9,IF(AND('исход данные ЭЭ'!F168&gt;5%,'исход данные ЭЭ'!F168&lt;10%),8,IF('исход данные ЭЭ'!F168&gt;=10%,0))))</f>
        <v>9</v>
      </c>
      <c r="H144" s="82"/>
      <c r="I144" s="34">
        <f>IF('исход данные ЭЭ'!H168="да",2,0)</f>
        <v>0</v>
      </c>
      <c r="J144" s="34" t="e">
        <f>IF(#REF!=LARGE(#REF!,1),10,IF(#REF!=LARGE(#REF!,2),8,IF(#REF!=LARGE(#REF!,3),6,0)))</f>
        <v>#REF!</v>
      </c>
      <c r="K144" s="34">
        <f>IF('исход данные ЭЭ'!J168="да",3,0)</f>
        <v>3</v>
      </c>
      <c r="L144" s="34">
        <v>0</v>
      </c>
      <c r="M144" s="71" t="e">
        <f t="shared" si="12"/>
        <v>#REF!</v>
      </c>
      <c r="N144" s="72" t="e">
        <f t="shared" si="11"/>
        <v>#REF!</v>
      </c>
    </row>
    <row r="145" spans="1:14" x14ac:dyDescent="0.2">
      <c r="A145" s="18">
        <v>37</v>
      </c>
      <c r="B145" s="19" t="s">
        <v>187</v>
      </c>
      <c r="C145" s="19" t="s">
        <v>219</v>
      </c>
      <c r="D145" s="34"/>
      <c r="E145" s="34"/>
      <c r="F145" s="82"/>
      <c r="G145" s="34">
        <f>IF('исход данные ЭЭ'!F169=0,10,IF('исход данные ЭЭ'!F169&lt;5%,9,IF(AND('исход данные ЭЭ'!F169&gt;5%,'исход данные ЭЭ'!F169&lt;10%),8,IF('исход данные ЭЭ'!F169&gt;=10%,0))))</f>
        <v>9</v>
      </c>
      <c r="H145" s="82"/>
      <c r="I145" s="34">
        <f>IF('исход данные ЭЭ'!H169="да",2,0)</f>
        <v>0</v>
      </c>
      <c r="J145" s="34" t="e">
        <f>IF(#REF!=LARGE(#REF!,1),10,IF(#REF!=LARGE(#REF!,2),8,IF(#REF!=LARGE(#REF!,3),6,0)))</f>
        <v>#REF!</v>
      </c>
      <c r="K145" s="34">
        <f>IF('исход данные ЭЭ'!J169="да",3,0)</f>
        <v>3</v>
      </c>
      <c r="L145" s="34">
        <v>0</v>
      </c>
      <c r="M145" s="71" t="e">
        <f t="shared" si="12"/>
        <v>#REF!</v>
      </c>
      <c r="N145" s="72" t="e">
        <f t="shared" si="11"/>
        <v>#REF!</v>
      </c>
    </row>
    <row r="146" spans="1:14" x14ac:dyDescent="0.2">
      <c r="A146" s="18">
        <v>38</v>
      </c>
      <c r="B146" s="19" t="s">
        <v>188</v>
      </c>
      <c r="C146" s="19" t="s">
        <v>220</v>
      </c>
      <c r="D146" s="34"/>
      <c r="E146" s="34"/>
      <c r="F146" s="82"/>
      <c r="G146" s="34">
        <f>IF('исход данные ЭЭ'!F170=0,10,IF('исход данные ЭЭ'!F170&lt;5%,9,IF(AND('исход данные ЭЭ'!F170&gt;5%,'исход данные ЭЭ'!F170&lt;10%),8,IF('исход данные ЭЭ'!F170&gt;=10%,0))))</f>
        <v>9</v>
      </c>
      <c r="H146" s="82"/>
      <c r="I146" s="34">
        <f>IF('исход данные ЭЭ'!H170="да",2,0)</f>
        <v>0</v>
      </c>
      <c r="J146" s="34" t="e">
        <f>IF(#REF!=LARGE(#REF!,1),10,IF(#REF!=LARGE(#REF!,2),8,IF(#REF!=LARGE(#REF!,3),6,0)))</f>
        <v>#REF!</v>
      </c>
      <c r="K146" s="34">
        <f>IF('исход данные ЭЭ'!J170="да",3,0)</f>
        <v>3</v>
      </c>
      <c r="L146" s="34">
        <v>0</v>
      </c>
      <c r="M146" s="71" t="e">
        <f t="shared" si="12"/>
        <v>#REF!</v>
      </c>
      <c r="N146" s="72" t="e">
        <f t="shared" si="11"/>
        <v>#REF!</v>
      </c>
    </row>
    <row r="147" spans="1:14" x14ac:dyDescent="0.2">
      <c r="A147" s="18">
        <v>39</v>
      </c>
      <c r="B147" s="19" t="s">
        <v>189</v>
      </c>
      <c r="C147" s="19" t="s">
        <v>220</v>
      </c>
      <c r="D147" s="34"/>
      <c r="E147" s="34"/>
      <c r="F147" s="82"/>
      <c r="G147" s="34">
        <f>IF('исход данные ЭЭ'!F171=0,10,IF('исход данные ЭЭ'!F171&lt;5%,9,IF(AND('исход данные ЭЭ'!F171&gt;5%,'исход данные ЭЭ'!F171&lt;10%),8,IF('исход данные ЭЭ'!F171&gt;=10%,0))))</f>
        <v>9</v>
      </c>
      <c r="H147" s="82"/>
      <c r="I147" s="34">
        <f>IF('исход данные ЭЭ'!H171="да",2,0)</f>
        <v>0</v>
      </c>
      <c r="J147" s="34" t="e">
        <f>IF(#REF!=LARGE(#REF!,1),10,IF(#REF!=LARGE(#REF!,2),8,IF(#REF!=LARGE(#REF!,3),6,0)))</f>
        <v>#REF!</v>
      </c>
      <c r="K147" s="34">
        <f>IF('исход данные ЭЭ'!J171="да",3,0)</f>
        <v>3</v>
      </c>
      <c r="L147" s="34">
        <v>0</v>
      </c>
      <c r="M147" s="71" t="e">
        <f t="shared" si="12"/>
        <v>#REF!</v>
      </c>
      <c r="N147" s="72" t="e">
        <f t="shared" si="11"/>
        <v>#REF!</v>
      </c>
    </row>
    <row r="148" spans="1:14" x14ac:dyDescent="0.2">
      <c r="A148" s="18">
        <v>40</v>
      </c>
      <c r="B148" s="19" t="s">
        <v>190</v>
      </c>
      <c r="C148" s="19" t="s">
        <v>220</v>
      </c>
      <c r="D148" s="34"/>
      <c r="E148" s="34"/>
      <c r="F148" s="82"/>
      <c r="G148" s="34">
        <f>IF('исход данные ЭЭ'!F172=0,10,IF('исход данные ЭЭ'!F172&lt;5%,9,IF(AND('исход данные ЭЭ'!F172&gt;5%,'исход данные ЭЭ'!F172&lt;10%),8,IF('исход данные ЭЭ'!F172&gt;=10%,0))))</f>
        <v>9</v>
      </c>
      <c r="H148" s="82"/>
      <c r="I148" s="34">
        <f>IF('исход данные ЭЭ'!H172="да",2,0)</f>
        <v>0</v>
      </c>
      <c r="J148" s="34" t="e">
        <f>IF(#REF!=LARGE(#REF!,1),10,IF(#REF!=LARGE(#REF!,2),8,IF(#REF!=LARGE(#REF!,3),6,0)))</f>
        <v>#REF!</v>
      </c>
      <c r="K148" s="34">
        <f>IF('исход данные ЭЭ'!J172="да",3,0)</f>
        <v>3</v>
      </c>
      <c r="L148" s="34">
        <v>0</v>
      </c>
      <c r="M148" s="71" t="e">
        <f t="shared" si="12"/>
        <v>#REF!</v>
      </c>
      <c r="N148" s="72" t="e">
        <f t="shared" si="11"/>
        <v>#REF!</v>
      </c>
    </row>
    <row r="149" spans="1:14" x14ac:dyDescent="0.2">
      <c r="A149" s="18">
        <v>41</v>
      </c>
      <c r="B149" s="19" t="s">
        <v>191</v>
      </c>
      <c r="C149" s="19" t="s">
        <v>220</v>
      </c>
      <c r="D149" s="34"/>
      <c r="E149" s="34"/>
      <c r="F149" s="82"/>
      <c r="G149" s="34">
        <f>IF('исход данные ЭЭ'!F173=0,10,IF('исход данные ЭЭ'!F173&lt;5%,9,IF(AND('исход данные ЭЭ'!F173&gt;5%,'исход данные ЭЭ'!F173&lt;10%),8,IF('исход данные ЭЭ'!F173&gt;=10%,0))))</f>
        <v>9</v>
      </c>
      <c r="H149" s="82"/>
      <c r="I149" s="34">
        <f>IF('исход данные ЭЭ'!H173="да",2,0)</f>
        <v>0</v>
      </c>
      <c r="J149" s="34" t="e">
        <f>IF(#REF!=LARGE(#REF!,1),10,IF(#REF!=LARGE(#REF!,2),8,IF(#REF!=LARGE(#REF!,3),6,0)))</f>
        <v>#REF!</v>
      </c>
      <c r="K149" s="34">
        <f>IF('исход данные ЭЭ'!J173="да",3,0)</f>
        <v>3</v>
      </c>
      <c r="L149" s="34">
        <v>0</v>
      </c>
      <c r="M149" s="71" t="e">
        <f t="shared" si="12"/>
        <v>#REF!</v>
      </c>
      <c r="N149" s="72" t="e">
        <f t="shared" si="11"/>
        <v>#REF!</v>
      </c>
    </row>
    <row r="150" spans="1:14" x14ac:dyDescent="0.2">
      <c r="A150" s="18">
        <v>42</v>
      </c>
      <c r="B150" s="19" t="s">
        <v>192</v>
      </c>
      <c r="C150" s="19" t="s">
        <v>220</v>
      </c>
      <c r="D150" s="34"/>
      <c r="E150" s="34"/>
      <c r="F150" s="82"/>
      <c r="G150" s="34">
        <f>IF('исход данные ЭЭ'!F174=0,10,IF('исход данные ЭЭ'!F174&lt;5%,9,IF(AND('исход данные ЭЭ'!F174&gt;5%,'исход данные ЭЭ'!F174&lt;10%),8,IF('исход данные ЭЭ'!F174&gt;=10%,0))))</f>
        <v>8</v>
      </c>
      <c r="H150" s="82"/>
      <c r="I150" s="34">
        <f>IF('исход данные ЭЭ'!H174="да",2,0)</f>
        <v>0</v>
      </c>
      <c r="J150" s="34" t="e">
        <f>IF(#REF!=LARGE(#REF!,1),10,IF(#REF!=LARGE(#REF!,2),8,IF(#REF!=LARGE(#REF!,3),6,0)))</f>
        <v>#REF!</v>
      </c>
      <c r="K150" s="34">
        <f>IF('исход данные ЭЭ'!J174="да",3,0)</f>
        <v>3</v>
      </c>
      <c r="L150" s="34">
        <v>0</v>
      </c>
      <c r="M150" s="71" t="e">
        <f t="shared" si="12"/>
        <v>#REF!</v>
      </c>
      <c r="N150" s="72" t="e">
        <f t="shared" si="11"/>
        <v>#REF!</v>
      </c>
    </row>
    <row r="151" spans="1:14" x14ac:dyDescent="0.2">
      <c r="A151" s="18">
        <v>43</v>
      </c>
      <c r="B151" s="19" t="s">
        <v>193</v>
      </c>
      <c r="C151" s="19" t="s">
        <v>219</v>
      </c>
      <c r="D151" s="34"/>
      <c r="E151" s="34"/>
      <c r="F151" s="82"/>
      <c r="G151" s="34">
        <f>IF('исход данные ЭЭ'!F175=0,10,IF('исход данные ЭЭ'!F175&lt;5%,9,IF(AND('исход данные ЭЭ'!F175&gt;5%,'исход данные ЭЭ'!F175&lt;10%),8,IF('исход данные ЭЭ'!F175&gt;=10%,0))))</f>
        <v>9</v>
      </c>
      <c r="H151" s="82"/>
      <c r="I151" s="34">
        <f>IF('исход данные ЭЭ'!H175="да",2,0)</f>
        <v>0</v>
      </c>
      <c r="J151" s="34" t="e">
        <f>IF(#REF!=LARGE(#REF!,1),10,IF(#REF!=LARGE(#REF!,2),8,IF(#REF!=LARGE(#REF!,3),6,0)))</f>
        <v>#REF!</v>
      </c>
      <c r="K151" s="34">
        <f>IF('исход данные ЭЭ'!J175="да",3,0)</f>
        <v>3</v>
      </c>
      <c r="L151" s="34">
        <v>0</v>
      </c>
      <c r="M151" s="71" t="e">
        <f t="shared" si="12"/>
        <v>#REF!</v>
      </c>
      <c r="N151" s="72" t="e">
        <f t="shared" si="11"/>
        <v>#REF!</v>
      </c>
    </row>
    <row r="152" spans="1:14" x14ac:dyDescent="0.2">
      <c r="A152" s="18">
        <v>44</v>
      </c>
      <c r="B152" s="19" t="s">
        <v>194</v>
      </c>
      <c r="C152" s="19" t="s">
        <v>219</v>
      </c>
      <c r="D152" s="34"/>
      <c r="E152" s="34"/>
      <c r="F152" s="82"/>
      <c r="G152" s="34">
        <f>IF('исход данные ЭЭ'!F176=0,10,IF('исход данные ЭЭ'!F176&lt;5%,9,IF(AND('исход данные ЭЭ'!F176&gt;5%,'исход данные ЭЭ'!F176&lt;10%),8,IF('исход данные ЭЭ'!F176&gt;=10%,0))))</f>
        <v>10</v>
      </c>
      <c r="H152" s="82"/>
      <c r="I152" s="34">
        <f>IF('исход данные ЭЭ'!H176="да",2,0)</f>
        <v>0</v>
      </c>
      <c r="J152" s="34" t="e">
        <f>IF(#REF!=LARGE(#REF!,1),10,IF(#REF!=LARGE(#REF!,2),8,IF(#REF!=LARGE(#REF!,3),6,0)))</f>
        <v>#REF!</v>
      </c>
      <c r="K152" s="34">
        <f>IF('исход данные ЭЭ'!J176="да",3,0)</f>
        <v>0</v>
      </c>
      <c r="L152" s="34">
        <v>0</v>
      </c>
      <c r="M152" s="71" t="e">
        <f t="shared" si="12"/>
        <v>#REF!</v>
      </c>
      <c r="N152" s="72" t="e">
        <f t="shared" si="11"/>
        <v>#REF!</v>
      </c>
    </row>
    <row r="153" spans="1:14" x14ac:dyDescent="0.2">
      <c r="A153" s="18">
        <v>45</v>
      </c>
      <c r="B153" s="19" t="s">
        <v>195</v>
      </c>
      <c r="C153" s="19" t="s">
        <v>219</v>
      </c>
      <c r="D153" s="34"/>
      <c r="E153" s="34"/>
      <c r="F153" s="82"/>
      <c r="G153" s="34">
        <f>IF('исход данные ЭЭ'!F177=0,10,IF('исход данные ЭЭ'!F177&lt;5%,9,IF(AND('исход данные ЭЭ'!F177&gt;5%,'исход данные ЭЭ'!F177&lt;10%),8,IF('исход данные ЭЭ'!F177&gt;=10%,0))))</f>
        <v>9</v>
      </c>
      <c r="H153" s="82"/>
      <c r="I153" s="34">
        <f>IF('исход данные ЭЭ'!H177="да",2,0)</f>
        <v>2</v>
      </c>
      <c r="J153" s="34" t="e">
        <f>IF(#REF!=LARGE(#REF!,1),10,IF(#REF!=LARGE(#REF!,2),8,IF(#REF!=LARGE(#REF!,3),6,0)))</f>
        <v>#REF!</v>
      </c>
      <c r="K153" s="34">
        <f>IF('исход данные ЭЭ'!J177="да",3,0)</f>
        <v>0</v>
      </c>
      <c r="L153" s="34">
        <v>0</v>
      </c>
      <c r="M153" s="71" t="e">
        <f t="shared" si="12"/>
        <v>#REF!</v>
      </c>
      <c r="N153" s="72" t="e">
        <f t="shared" si="11"/>
        <v>#REF!</v>
      </c>
    </row>
    <row r="154" spans="1:14" x14ac:dyDescent="0.2">
      <c r="A154" s="18">
        <v>46</v>
      </c>
      <c r="B154" s="19" t="s">
        <v>196</v>
      </c>
      <c r="C154" s="19" t="s">
        <v>219</v>
      </c>
      <c r="D154" s="34"/>
      <c r="E154" s="34"/>
      <c r="F154" s="82"/>
      <c r="G154" s="34">
        <f>IF('исход данные ЭЭ'!F178=0,10,IF('исход данные ЭЭ'!F178&lt;5%,9,IF(AND('исход данные ЭЭ'!F178&gt;5%,'исход данные ЭЭ'!F178&lt;10%),8,IF('исход данные ЭЭ'!F178&gt;=10%,0))))</f>
        <v>9</v>
      </c>
      <c r="H154" s="82"/>
      <c r="I154" s="34">
        <f>IF('исход данные ЭЭ'!H178="да",2,0)</f>
        <v>0</v>
      </c>
      <c r="J154" s="34" t="e">
        <f>IF(#REF!=LARGE(#REF!,1),10,IF(#REF!=LARGE(#REF!,2),8,IF(#REF!=LARGE(#REF!,3),6,0)))</f>
        <v>#REF!</v>
      </c>
      <c r="K154" s="34">
        <f>IF('исход данные ЭЭ'!J178="да",3,0)</f>
        <v>3</v>
      </c>
      <c r="L154" s="34">
        <v>0</v>
      </c>
      <c r="M154" s="71" t="e">
        <f t="shared" si="12"/>
        <v>#REF!</v>
      </c>
      <c r="N154" s="72" t="e">
        <f t="shared" si="11"/>
        <v>#REF!</v>
      </c>
    </row>
    <row r="155" spans="1:14" x14ac:dyDescent="0.2">
      <c r="A155" s="18">
        <v>47</v>
      </c>
      <c r="B155" s="19" t="s">
        <v>197</v>
      </c>
      <c r="C155" s="19" t="s">
        <v>219</v>
      </c>
      <c r="D155" s="34"/>
      <c r="E155" s="34"/>
      <c r="F155" s="82"/>
      <c r="G155" s="34">
        <f>IF('исход данные ЭЭ'!F179=0,10,IF('исход данные ЭЭ'!F179&lt;5%,9,IF(AND('исход данные ЭЭ'!F179&gt;5%,'исход данные ЭЭ'!F179&lt;10%),8,IF('исход данные ЭЭ'!F179&gt;=10%,0))))</f>
        <v>9</v>
      </c>
      <c r="H155" s="82"/>
      <c r="I155" s="34">
        <f>IF('исход данные ЭЭ'!H179="да",2,0)</f>
        <v>0</v>
      </c>
      <c r="J155" s="34" t="e">
        <f>IF(#REF!=LARGE(#REF!,1),10,IF(#REF!=LARGE(#REF!,2),8,IF(#REF!=LARGE(#REF!,3),6,0)))</f>
        <v>#REF!</v>
      </c>
      <c r="K155" s="34">
        <f>IF('исход данные ЭЭ'!J179="да",3,0)</f>
        <v>3</v>
      </c>
      <c r="L155" s="34">
        <v>0</v>
      </c>
      <c r="M155" s="71" t="e">
        <f t="shared" si="12"/>
        <v>#REF!</v>
      </c>
      <c r="N155" s="72" t="e">
        <f t="shared" si="11"/>
        <v>#REF!</v>
      </c>
    </row>
    <row r="156" spans="1:14" x14ac:dyDescent="0.2">
      <c r="A156" s="18">
        <v>48</v>
      </c>
      <c r="B156" s="19" t="s">
        <v>198</v>
      </c>
      <c r="C156" s="19" t="s">
        <v>219</v>
      </c>
      <c r="D156" s="34"/>
      <c r="E156" s="34"/>
      <c r="F156" s="82"/>
      <c r="G156" s="34">
        <f>IF('исход данные ЭЭ'!F180=0,10,IF('исход данные ЭЭ'!F180&lt;5%,9,IF(AND('исход данные ЭЭ'!F180&gt;5%,'исход данные ЭЭ'!F180&lt;10%),8,IF('исход данные ЭЭ'!F180&gt;=10%,0))))</f>
        <v>10</v>
      </c>
      <c r="H156" s="82"/>
      <c r="I156" s="34">
        <f>IF('исход данные ЭЭ'!H180="да",2,0)</f>
        <v>0</v>
      </c>
      <c r="J156" s="34" t="e">
        <f>IF(#REF!=LARGE(#REF!,1),10,IF(#REF!=LARGE(#REF!,2),8,IF(#REF!=LARGE(#REF!,3),6,0)))</f>
        <v>#REF!</v>
      </c>
      <c r="K156" s="34">
        <f>IF('исход данные ЭЭ'!J180="да",3,0)</f>
        <v>0</v>
      </c>
      <c r="L156" s="34">
        <v>0</v>
      </c>
      <c r="M156" s="71" t="e">
        <f t="shared" si="12"/>
        <v>#REF!</v>
      </c>
      <c r="N156" s="72" t="e">
        <f t="shared" si="11"/>
        <v>#REF!</v>
      </c>
    </row>
    <row r="157" spans="1:14" x14ac:dyDescent="0.2">
      <c r="A157" s="18">
        <v>49</v>
      </c>
      <c r="B157" s="19" t="s">
        <v>199</v>
      </c>
      <c r="C157" s="19" t="s">
        <v>219</v>
      </c>
      <c r="D157" s="34"/>
      <c r="E157" s="34"/>
      <c r="F157" s="82"/>
      <c r="G157" s="34">
        <f>IF('исход данные ЭЭ'!F181=0,10,IF('исход данные ЭЭ'!F181&lt;5%,9,IF(AND('исход данные ЭЭ'!F181&gt;5%,'исход данные ЭЭ'!F181&lt;10%),8,IF('исход данные ЭЭ'!F181&gt;=10%,0))))</f>
        <v>10</v>
      </c>
      <c r="H157" s="82"/>
      <c r="I157" s="34">
        <f>IF('исход данные ЭЭ'!H181="да",2,0)</f>
        <v>0</v>
      </c>
      <c r="J157" s="34" t="e">
        <f>IF(#REF!=LARGE(#REF!,1),10,IF(#REF!=LARGE(#REF!,2),8,IF(#REF!=LARGE(#REF!,3),6,0)))</f>
        <v>#REF!</v>
      </c>
      <c r="K157" s="34">
        <f>IF('исход данные ЭЭ'!J181="да",3,0)</f>
        <v>0</v>
      </c>
      <c r="L157" s="34">
        <v>0</v>
      </c>
      <c r="M157" s="71" t="e">
        <f t="shared" si="12"/>
        <v>#REF!</v>
      </c>
      <c r="N157" s="72" t="e">
        <f t="shared" si="11"/>
        <v>#REF!</v>
      </c>
    </row>
    <row r="158" spans="1:14" x14ac:dyDescent="0.2">
      <c r="A158" s="18">
        <v>50</v>
      </c>
      <c r="B158" s="19" t="s">
        <v>200</v>
      </c>
      <c r="C158" s="19" t="s">
        <v>219</v>
      </c>
      <c r="D158" s="34"/>
      <c r="E158" s="34"/>
      <c r="F158" s="82"/>
      <c r="G158" s="34">
        <f>IF('исход данные ЭЭ'!F182=0,10,IF('исход данные ЭЭ'!F182&lt;5%,9,IF(AND('исход данные ЭЭ'!F182&gt;5%,'исход данные ЭЭ'!F182&lt;10%),8,IF('исход данные ЭЭ'!F182&gt;=10%,0))))</f>
        <v>8</v>
      </c>
      <c r="H158" s="82"/>
      <c r="I158" s="34">
        <f>IF('исход данные ЭЭ'!H182="да",2,0)</f>
        <v>0</v>
      </c>
      <c r="J158" s="34" t="e">
        <f>IF(#REF!=LARGE(#REF!,1),10,IF(#REF!=LARGE(#REF!,2),8,IF(#REF!=LARGE(#REF!,3),6,0)))</f>
        <v>#REF!</v>
      </c>
      <c r="K158" s="34">
        <f>IF('исход данные ЭЭ'!J182="да",3,0)</f>
        <v>3</v>
      </c>
      <c r="L158" s="34">
        <v>0</v>
      </c>
      <c r="M158" s="71" t="e">
        <f t="shared" si="12"/>
        <v>#REF!</v>
      </c>
      <c r="N158" s="72" t="e">
        <f t="shared" si="11"/>
        <v>#REF!</v>
      </c>
    </row>
    <row r="159" spans="1:14" x14ac:dyDescent="0.2">
      <c r="A159" s="18">
        <v>51</v>
      </c>
      <c r="B159" s="19" t="s">
        <v>201</v>
      </c>
      <c r="C159" s="19" t="s">
        <v>219</v>
      </c>
      <c r="D159" s="34"/>
      <c r="E159" s="34"/>
      <c r="F159" s="82"/>
      <c r="G159" s="34">
        <f>IF('исход данные ЭЭ'!F183=0,10,IF('исход данные ЭЭ'!F183&lt;5%,9,IF(AND('исход данные ЭЭ'!F183&gt;5%,'исход данные ЭЭ'!F183&lt;10%),8,IF('исход данные ЭЭ'!F183&gt;=10%,0))))</f>
        <v>9</v>
      </c>
      <c r="H159" s="82"/>
      <c r="I159" s="34">
        <f>IF('исход данные ЭЭ'!H183="да",2,0)</f>
        <v>0</v>
      </c>
      <c r="J159" s="34" t="e">
        <f>IF(#REF!=LARGE(#REF!,1),10,IF(#REF!=LARGE(#REF!,2),8,IF(#REF!=LARGE(#REF!,3),6,0)))</f>
        <v>#REF!</v>
      </c>
      <c r="K159" s="34">
        <f>IF('исход данные ЭЭ'!J183="да",3,0)</f>
        <v>3</v>
      </c>
      <c r="L159" s="34">
        <v>0</v>
      </c>
      <c r="M159" s="71" t="e">
        <f t="shared" si="12"/>
        <v>#REF!</v>
      </c>
      <c r="N159" s="72" t="e">
        <f t="shared" si="11"/>
        <v>#REF!</v>
      </c>
    </row>
    <row r="160" spans="1:14" x14ac:dyDescent="0.2">
      <c r="A160" s="18">
        <v>52</v>
      </c>
      <c r="B160" s="19" t="s">
        <v>202</v>
      </c>
      <c r="C160" s="19" t="s">
        <v>219</v>
      </c>
      <c r="D160" s="34"/>
      <c r="E160" s="34"/>
      <c r="F160" s="82"/>
      <c r="G160" s="34">
        <f>IF('исход данные ЭЭ'!F184=0,10,IF('исход данные ЭЭ'!F184&lt;5%,9,IF(AND('исход данные ЭЭ'!F184&gt;5%,'исход данные ЭЭ'!F184&lt;10%),8,IF('исход данные ЭЭ'!F184&gt;=10%,0))))</f>
        <v>10</v>
      </c>
      <c r="H160" s="82"/>
      <c r="I160" s="34">
        <f>IF('исход данные ЭЭ'!H184="да",2,0)</f>
        <v>0</v>
      </c>
      <c r="J160" s="34" t="e">
        <f>IF(#REF!=LARGE(#REF!,1),10,IF(#REF!=LARGE(#REF!,2),8,IF(#REF!=LARGE(#REF!,3),6,0)))</f>
        <v>#REF!</v>
      </c>
      <c r="K160" s="34">
        <f>IF('исход данные ЭЭ'!J184="да",3,0)</f>
        <v>0</v>
      </c>
      <c r="L160" s="34">
        <v>0</v>
      </c>
      <c r="M160" s="71" t="e">
        <f t="shared" si="12"/>
        <v>#REF!</v>
      </c>
      <c r="N160" s="72" t="e">
        <f t="shared" si="11"/>
        <v>#REF!</v>
      </c>
    </row>
    <row r="161" spans="1:14" x14ac:dyDescent="0.2">
      <c r="A161" s="18">
        <v>53</v>
      </c>
      <c r="B161" s="19" t="s">
        <v>203</v>
      </c>
      <c r="C161" s="19" t="s">
        <v>219</v>
      </c>
      <c r="D161" s="34"/>
      <c r="E161" s="34"/>
      <c r="F161" s="82"/>
      <c r="G161" s="34">
        <f>IF('исход данные ЭЭ'!F185=0,10,IF('исход данные ЭЭ'!F185&lt;5%,9,IF(AND('исход данные ЭЭ'!F185&gt;5%,'исход данные ЭЭ'!F185&lt;10%),8,IF('исход данные ЭЭ'!F185&gt;=10%,0))))</f>
        <v>10</v>
      </c>
      <c r="H161" s="82"/>
      <c r="I161" s="34">
        <f>IF('исход данные ЭЭ'!H185="да",2,0)</f>
        <v>0</v>
      </c>
      <c r="J161" s="34" t="e">
        <f>IF(#REF!=LARGE(#REF!,1),10,IF(#REF!=LARGE(#REF!,2),8,IF(#REF!=LARGE(#REF!,3),6,0)))</f>
        <v>#REF!</v>
      </c>
      <c r="K161" s="34">
        <f>IF('исход данные ЭЭ'!J185="да",3,0)</f>
        <v>0</v>
      </c>
      <c r="L161" s="34">
        <v>0</v>
      </c>
      <c r="M161" s="71" t="e">
        <f t="shared" si="12"/>
        <v>#REF!</v>
      </c>
      <c r="N161" s="72" t="e">
        <f t="shared" si="11"/>
        <v>#REF!</v>
      </c>
    </row>
    <row r="162" spans="1:14" x14ac:dyDescent="0.2">
      <c r="A162" s="18">
        <v>54</v>
      </c>
      <c r="B162" s="19" t="s">
        <v>204</v>
      </c>
      <c r="C162" s="19" t="s">
        <v>219</v>
      </c>
      <c r="D162" s="34"/>
      <c r="E162" s="34"/>
      <c r="F162" s="82"/>
      <c r="G162" s="34">
        <f>IF('исход данные ЭЭ'!F186=0,10,IF('исход данные ЭЭ'!F186&lt;5%,9,IF(AND('исход данные ЭЭ'!F186&gt;5%,'исход данные ЭЭ'!F186&lt;10%),8,IF('исход данные ЭЭ'!F186&gt;=10%,0))))</f>
        <v>10</v>
      </c>
      <c r="H162" s="82"/>
      <c r="I162" s="34">
        <f>IF('исход данные ЭЭ'!H186="да",2,0)</f>
        <v>0</v>
      </c>
      <c r="J162" s="34" t="e">
        <f>IF(#REF!=LARGE(#REF!,1),10,IF(#REF!=LARGE(#REF!,2),8,IF(#REF!=LARGE(#REF!,3),6,0)))</f>
        <v>#REF!</v>
      </c>
      <c r="K162" s="34">
        <f>IF('исход данные ЭЭ'!J186="да",3,0)</f>
        <v>0</v>
      </c>
      <c r="L162" s="34">
        <v>0</v>
      </c>
      <c r="M162" s="71" t="e">
        <f t="shared" si="12"/>
        <v>#REF!</v>
      </c>
      <c r="N162" s="72" t="e">
        <f t="shared" si="11"/>
        <v>#REF!</v>
      </c>
    </row>
    <row r="163" spans="1:14" x14ac:dyDescent="0.2">
      <c r="A163" s="18">
        <v>55</v>
      </c>
      <c r="B163" s="19" t="s">
        <v>205</v>
      </c>
      <c r="C163" s="19" t="s">
        <v>219</v>
      </c>
      <c r="D163" s="34"/>
      <c r="E163" s="34"/>
      <c r="F163" s="82"/>
      <c r="G163" s="34">
        <f>IF('исход данные ЭЭ'!F187=0,10,IF('исход данные ЭЭ'!F187&lt;5%,9,IF(AND('исход данные ЭЭ'!F187&gt;5%,'исход данные ЭЭ'!F187&lt;10%),8,IF('исход данные ЭЭ'!F187&gt;=10%,0))))</f>
        <v>8</v>
      </c>
      <c r="H163" s="82"/>
      <c r="I163" s="34">
        <f>IF('исход данные ЭЭ'!H187="да",2,0)</f>
        <v>0</v>
      </c>
      <c r="J163" s="34" t="e">
        <f>IF(#REF!=LARGE(#REF!,1),10,IF(#REF!=LARGE(#REF!,2),8,IF(#REF!=LARGE(#REF!,3),6,0)))</f>
        <v>#REF!</v>
      </c>
      <c r="K163" s="34">
        <f>IF('исход данные ЭЭ'!J187="да",3,0)</f>
        <v>0</v>
      </c>
      <c r="L163" s="34">
        <v>0</v>
      </c>
      <c r="M163" s="71" t="e">
        <f t="shared" si="12"/>
        <v>#REF!</v>
      </c>
      <c r="N163" s="72" t="e">
        <f t="shared" si="11"/>
        <v>#REF!</v>
      </c>
    </row>
    <row r="164" spans="1:14" x14ac:dyDescent="0.2">
      <c r="A164" s="18">
        <v>56</v>
      </c>
      <c r="B164" s="19" t="s">
        <v>206</v>
      </c>
      <c r="C164" s="19" t="s">
        <v>219</v>
      </c>
      <c r="D164" s="34"/>
      <c r="E164" s="34"/>
      <c r="F164" s="82"/>
      <c r="G164" s="34">
        <f>IF('исход данные ЭЭ'!F188=0,10,IF('исход данные ЭЭ'!F188&lt;5%,9,IF(AND('исход данные ЭЭ'!F188&gt;5%,'исход данные ЭЭ'!F188&lt;10%),8,IF('исход данные ЭЭ'!F188&gt;=10%,0))))</f>
        <v>9</v>
      </c>
      <c r="H164" s="82"/>
      <c r="I164" s="34">
        <f>IF('исход данные ЭЭ'!H188="да",2,0)</f>
        <v>0</v>
      </c>
      <c r="J164" s="34" t="e">
        <f>IF(#REF!=LARGE(#REF!,1),10,IF(#REF!=LARGE(#REF!,2),8,IF(#REF!=LARGE(#REF!,3),6,0)))</f>
        <v>#REF!</v>
      </c>
      <c r="K164" s="34">
        <f>IF('исход данные ЭЭ'!J188="да",3,0)</f>
        <v>0</v>
      </c>
      <c r="L164" s="34">
        <v>0</v>
      </c>
      <c r="M164" s="71" t="e">
        <f t="shared" si="12"/>
        <v>#REF!</v>
      </c>
      <c r="N164" s="72" t="e">
        <f t="shared" si="11"/>
        <v>#REF!</v>
      </c>
    </row>
    <row r="165" spans="1:14" x14ac:dyDescent="0.2">
      <c r="A165" s="18">
        <v>57</v>
      </c>
      <c r="B165" s="19" t="s">
        <v>207</v>
      </c>
      <c r="C165" s="19" t="s">
        <v>219</v>
      </c>
      <c r="D165" s="34"/>
      <c r="E165" s="34"/>
      <c r="F165" s="82"/>
      <c r="G165" s="34">
        <f>IF('исход данные ЭЭ'!F189=0,10,IF('исход данные ЭЭ'!F189&lt;5%,9,IF(AND('исход данные ЭЭ'!F189&gt;5%,'исход данные ЭЭ'!F189&lt;10%),8,IF('исход данные ЭЭ'!F189&gt;=10%,0))))</f>
        <v>10</v>
      </c>
      <c r="H165" s="82"/>
      <c r="I165" s="34">
        <f>IF('исход данные ЭЭ'!H189="да",2,0)</f>
        <v>0</v>
      </c>
      <c r="J165" s="34" t="e">
        <f>IF(#REF!=LARGE(#REF!,1),10,IF(#REF!=LARGE(#REF!,2),8,IF(#REF!=LARGE(#REF!,3),6,0)))</f>
        <v>#REF!</v>
      </c>
      <c r="K165" s="34">
        <f>IF('исход данные ЭЭ'!J189="да",3,0)</f>
        <v>0</v>
      </c>
      <c r="L165" s="34">
        <v>0</v>
      </c>
      <c r="M165" s="71" t="e">
        <f t="shared" si="12"/>
        <v>#REF!</v>
      </c>
      <c r="N165" s="72" t="e">
        <f t="shared" si="11"/>
        <v>#REF!</v>
      </c>
    </row>
    <row r="166" spans="1:14" x14ac:dyDescent="0.2">
      <c r="A166" s="18">
        <v>58</v>
      </c>
      <c r="B166" s="19" t="s">
        <v>208</v>
      </c>
      <c r="C166" s="19" t="s">
        <v>219</v>
      </c>
      <c r="D166" s="34"/>
      <c r="E166" s="34"/>
      <c r="F166" s="82"/>
      <c r="G166" s="34">
        <f>IF('исход данные ЭЭ'!F190=0,10,IF('исход данные ЭЭ'!F190&lt;5%,9,IF(AND('исход данные ЭЭ'!F190&gt;5%,'исход данные ЭЭ'!F190&lt;10%),8,IF('исход данные ЭЭ'!F190&gt;=10%,0))))</f>
        <v>10</v>
      </c>
      <c r="H166" s="82"/>
      <c r="I166" s="34">
        <f>IF('исход данные ЭЭ'!H190="да",2,0)</f>
        <v>0</v>
      </c>
      <c r="J166" s="34" t="e">
        <f>IF(#REF!=LARGE(#REF!,1),10,IF(#REF!=LARGE(#REF!,2),8,IF(#REF!=LARGE(#REF!,3),6,0)))</f>
        <v>#REF!</v>
      </c>
      <c r="K166" s="34">
        <f>IF('исход данные ЭЭ'!J190="да",3,0)</f>
        <v>0</v>
      </c>
      <c r="L166" s="34">
        <v>0</v>
      </c>
      <c r="M166" s="71" t="e">
        <f t="shared" si="12"/>
        <v>#REF!</v>
      </c>
      <c r="N166" s="72" t="e">
        <f t="shared" si="11"/>
        <v>#REF!</v>
      </c>
    </row>
    <row r="167" spans="1:14" x14ac:dyDescent="0.2">
      <c r="A167" s="18">
        <v>59</v>
      </c>
      <c r="B167" s="19" t="s">
        <v>209</v>
      </c>
      <c r="C167" s="19" t="s">
        <v>219</v>
      </c>
      <c r="D167" s="34"/>
      <c r="E167" s="34"/>
      <c r="F167" s="82"/>
      <c r="G167" s="34">
        <f>IF('исход данные ЭЭ'!F191=0,10,IF('исход данные ЭЭ'!F191&lt;5%,9,IF(AND('исход данные ЭЭ'!F191&gt;5%,'исход данные ЭЭ'!F191&lt;10%),8,IF('исход данные ЭЭ'!F191&gt;=10%,0))))</f>
        <v>10</v>
      </c>
      <c r="H167" s="82"/>
      <c r="I167" s="34">
        <f>IF('исход данные ЭЭ'!H191="да",2,0)</f>
        <v>0</v>
      </c>
      <c r="J167" s="34" t="e">
        <f>IF(#REF!=LARGE(#REF!,1),10,IF(#REF!=LARGE(#REF!,2),8,IF(#REF!=LARGE(#REF!,3),6,0)))</f>
        <v>#REF!</v>
      </c>
      <c r="K167" s="34">
        <f>IF('исход данные ЭЭ'!J191="да",3,0)</f>
        <v>0</v>
      </c>
      <c r="L167" s="34">
        <v>0</v>
      </c>
      <c r="M167" s="71" t="e">
        <f t="shared" si="12"/>
        <v>#REF!</v>
      </c>
      <c r="N167" s="72" t="e">
        <f t="shared" si="11"/>
        <v>#REF!</v>
      </c>
    </row>
    <row r="168" spans="1:14" x14ac:dyDescent="0.2">
      <c r="A168" s="18">
        <v>60</v>
      </c>
      <c r="B168" s="19" t="s">
        <v>210</v>
      </c>
      <c r="C168" s="19" t="s">
        <v>219</v>
      </c>
      <c r="D168" s="34"/>
      <c r="E168" s="34"/>
      <c r="F168" s="82"/>
      <c r="G168" s="34">
        <f>IF('исход данные ЭЭ'!F192=0,10,IF('исход данные ЭЭ'!F192&lt;5%,9,IF(AND('исход данные ЭЭ'!F192&gt;5%,'исход данные ЭЭ'!F192&lt;10%),8,IF('исход данные ЭЭ'!F192&gt;=10%,0))))</f>
        <v>10</v>
      </c>
      <c r="H168" s="82"/>
      <c r="I168" s="34">
        <f>IF('исход данные ЭЭ'!H192="да",2,0)</f>
        <v>0</v>
      </c>
      <c r="J168" s="34" t="e">
        <f>IF(#REF!=LARGE(#REF!,1),10,IF(#REF!=LARGE(#REF!,2),8,IF(#REF!=LARGE(#REF!,3),6,0)))</f>
        <v>#REF!</v>
      </c>
      <c r="K168" s="34">
        <f>IF('исход данные ЭЭ'!J192="да",3,0)</f>
        <v>3</v>
      </c>
      <c r="L168" s="34">
        <v>0</v>
      </c>
      <c r="M168" s="71" t="e">
        <f t="shared" si="12"/>
        <v>#REF!</v>
      </c>
      <c r="N168" s="72" t="e">
        <f t="shared" si="11"/>
        <v>#REF!</v>
      </c>
    </row>
    <row r="169" spans="1:14" x14ac:dyDescent="0.2">
      <c r="A169" s="18">
        <v>61</v>
      </c>
      <c r="B169" s="19" t="s">
        <v>211</v>
      </c>
      <c r="C169" s="19" t="s">
        <v>219</v>
      </c>
      <c r="D169" s="34"/>
      <c r="E169" s="34"/>
      <c r="F169" s="82"/>
      <c r="G169" s="34">
        <f>IF('исход данные ЭЭ'!F193=0,10,IF('исход данные ЭЭ'!F193&lt;5%,9,IF(AND('исход данные ЭЭ'!F193&gt;5%,'исход данные ЭЭ'!F193&lt;10%),8,IF('исход данные ЭЭ'!F193&gt;=10%,0))))</f>
        <v>9</v>
      </c>
      <c r="H169" s="82"/>
      <c r="I169" s="34">
        <f>IF('исход данные ЭЭ'!H193="да",2,0)</f>
        <v>0</v>
      </c>
      <c r="J169" s="34" t="e">
        <f>IF(#REF!=LARGE(#REF!,1),10,IF(#REF!=LARGE(#REF!,2),8,IF(#REF!=LARGE(#REF!,3),6,0)))</f>
        <v>#REF!</v>
      </c>
      <c r="K169" s="34">
        <f>IF('исход данные ЭЭ'!J193="да",3,0)</f>
        <v>3</v>
      </c>
      <c r="L169" s="34">
        <v>0</v>
      </c>
      <c r="M169" s="71" t="e">
        <f t="shared" si="12"/>
        <v>#REF!</v>
      </c>
      <c r="N169" s="72" t="e">
        <f t="shared" si="11"/>
        <v>#REF!</v>
      </c>
    </row>
    <row r="170" spans="1:14" x14ac:dyDescent="0.2">
      <c r="A170" s="18">
        <v>62</v>
      </c>
      <c r="B170" s="19" t="s">
        <v>212</v>
      </c>
      <c r="C170" s="19" t="s">
        <v>219</v>
      </c>
      <c r="D170" s="34"/>
      <c r="E170" s="34"/>
      <c r="F170" s="82"/>
      <c r="G170" s="34">
        <f>IF('исход данные ЭЭ'!F194=0,10,IF('исход данные ЭЭ'!F194&lt;5%,9,IF(AND('исход данные ЭЭ'!F194&gt;5%,'исход данные ЭЭ'!F194&lt;10%),8,IF('исход данные ЭЭ'!F194&gt;=10%,0))))</f>
        <v>8</v>
      </c>
      <c r="H170" s="82"/>
      <c r="I170" s="34">
        <f>IF('исход данные ЭЭ'!H194="да",2,0)</f>
        <v>0</v>
      </c>
      <c r="J170" s="34" t="e">
        <f>IF(#REF!=LARGE(#REF!,1),10,IF(#REF!=LARGE(#REF!,2),8,IF(#REF!=LARGE(#REF!,3),6,0)))</f>
        <v>#REF!</v>
      </c>
      <c r="K170" s="34">
        <f>IF('исход данные ЭЭ'!J194="да",3,0)</f>
        <v>3</v>
      </c>
      <c r="L170" s="34">
        <v>0</v>
      </c>
      <c r="M170" s="71" t="e">
        <f t="shared" si="12"/>
        <v>#REF!</v>
      </c>
      <c r="N170" s="72" t="e">
        <f t="shared" si="11"/>
        <v>#REF!</v>
      </c>
    </row>
    <row r="171" spans="1:14" x14ac:dyDescent="0.2">
      <c r="A171" s="18">
        <v>63</v>
      </c>
      <c r="B171" s="19" t="s">
        <v>213</v>
      </c>
      <c r="C171" s="19" t="s">
        <v>219</v>
      </c>
      <c r="D171" s="34"/>
      <c r="E171" s="34"/>
      <c r="F171" s="82"/>
      <c r="G171" s="34">
        <f>IF('исход данные ЭЭ'!F195=0,10,IF('исход данные ЭЭ'!F195&lt;5%,9,IF(AND('исход данные ЭЭ'!F195&gt;5%,'исход данные ЭЭ'!F195&lt;10%),8,IF('исход данные ЭЭ'!F195&gt;=10%,0))))</f>
        <v>9</v>
      </c>
      <c r="H171" s="82"/>
      <c r="I171" s="34">
        <f>IF('исход данные ЭЭ'!H195="да",2,0)</f>
        <v>0</v>
      </c>
      <c r="J171" s="34" t="e">
        <f>IF(#REF!=LARGE(#REF!,1),10,IF(#REF!=LARGE(#REF!,2),8,IF(#REF!=LARGE(#REF!,3),6,0)))</f>
        <v>#REF!</v>
      </c>
      <c r="K171" s="34">
        <f>IF('исход данные ЭЭ'!J195="да",3,0)</f>
        <v>3</v>
      </c>
      <c r="L171" s="34">
        <v>0</v>
      </c>
      <c r="M171" s="71" t="e">
        <f t="shared" si="12"/>
        <v>#REF!</v>
      </c>
      <c r="N171" s="72" t="e">
        <f t="shared" si="11"/>
        <v>#REF!</v>
      </c>
    </row>
    <row r="172" spans="1:14" x14ac:dyDescent="0.2">
      <c r="A172" s="18">
        <v>64</v>
      </c>
      <c r="B172" s="19" t="s">
        <v>214</v>
      </c>
      <c r="C172" s="19" t="s">
        <v>219</v>
      </c>
      <c r="D172" s="34"/>
      <c r="E172" s="34"/>
      <c r="F172" s="82"/>
      <c r="G172" s="34">
        <f>IF('исход данные ЭЭ'!F196=0,10,IF('исход данные ЭЭ'!F196&lt;5%,9,IF(AND('исход данные ЭЭ'!F196&gt;5%,'исход данные ЭЭ'!F196&lt;10%),8,IF('исход данные ЭЭ'!F196&gt;=10%,0))))</f>
        <v>0</v>
      </c>
      <c r="H172" s="82"/>
      <c r="I172" s="34">
        <f>IF('исход данные ЭЭ'!H196="да",2,0)</f>
        <v>0</v>
      </c>
      <c r="J172" s="34" t="e">
        <f>IF(#REF!=LARGE(#REF!,1),10,IF(#REF!=LARGE(#REF!,2),8,IF(#REF!=LARGE(#REF!,3),6,0)))</f>
        <v>#REF!</v>
      </c>
      <c r="K172" s="34">
        <f>IF('исход данные ЭЭ'!J196="да",3,0)</f>
        <v>3</v>
      </c>
      <c r="L172" s="34">
        <v>0</v>
      </c>
      <c r="M172" s="71" t="e">
        <f t="shared" si="12"/>
        <v>#REF!</v>
      </c>
      <c r="N172" s="72" t="e">
        <f t="shared" si="11"/>
        <v>#REF!</v>
      </c>
    </row>
    <row r="173" spans="1:14" x14ac:dyDescent="0.2">
      <c r="A173" s="18">
        <v>65</v>
      </c>
      <c r="B173" s="19" t="s">
        <v>215</v>
      </c>
      <c r="C173" s="19" t="s">
        <v>219</v>
      </c>
      <c r="D173" s="34"/>
      <c r="E173" s="34"/>
      <c r="F173" s="82"/>
      <c r="G173" s="34">
        <f>IF('исход данные ЭЭ'!F197=0,10,IF('исход данные ЭЭ'!F197&lt;5%,9,IF(AND('исход данные ЭЭ'!F197&gt;5%,'исход данные ЭЭ'!F197&lt;10%),8,IF('исход данные ЭЭ'!F197&gt;=10%,0))))</f>
        <v>8</v>
      </c>
      <c r="H173" s="82"/>
      <c r="I173" s="34">
        <f>IF('исход данные ЭЭ'!H197="да",2,0)</f>
        <v>0</v>
      </c>
      <c r="J173" s="34" t="e">
        <f>IF(#REF!=LARGE(#REF!,1),10,IF(#REF!=LARGE(#REF!,2),8,IF(#REF!=LARGE(#REF!,3),6,0)))</f>
        <v>#REF!</v>
      </c>
      <c r="K173" s="34">
        <f>IF('исход данные ЭЭ'!J197="да",3,0)</f>
        <v>3</v>
      </c>
      <c r="L173" s="34">
        <v>0</v>
      </c>
      <c r="M173" s="71" t="e">
        <f t="shared" ref="M173:M175" si="13">IF(E173="не берём в рейтинг","не участвует в конкурсе",SUM(E173:L173))</f>
        <v>#REF!</v>
      </c>
      <c r="N173" s="72" t="e">
        <f t="shared" si="11"/>
        <v>#REF!</v>
      </c>
    </row>
    <row r="174" spans="1:14" x14ac:dyDescent="0.2">
      <c r="A174" s="18">
        <v>66</v>
      </c>
      <c r="B174" s="19" t="s">
        <v>216</v>
      </c>
      <c r="C174" s="19" t="s">
        <v>219</v>
      </c>
      <c r="D174" s="34"/>
      <c r="E174" s="34"/>
      <c r="F174" s="82"/>
      <c r="G174" s="34">
        <f>IF('исход данные ЭЭ'!F198=0,10,IF('исход данные ЭЭ'!F198&lt;5%,9,IF(AND('исход данные ЭЭ'!F198&gt;5%,'исход данные ЭЭ'!F198&lt;10%),8,IF('исход данные ЭЭ'!F198&gt;=10%,0))))</f>
        <v>9</v>
      </c>
      <c r="H174" s="82"/>
      <c r="I174" s="34">
        <f>IF('исход данные ЭЭ'!H198="да",2,0)</f>
        <v>0</v>
      </c>
      <c r="J174" s="34" t="e">
        <f>IF(#REF!=LARGE(#REF!,1),10,IF(#REF!=LARGE(#REF!,2),8,IF(#REF!=LARGE(#REF!,3),6,0)))</f>
        <v>#REF!</v>
      </c>
      <c r="K174" s="34">
        <f>IF('исход данные ЭЭ'!J198="да",3,0)</f>
        <v>0</v>
      </c>
      <c r="L174" s="34">
        <v>0</v>
      </c>
      <c r="M174" s="71" t="e">
        <f t="shared" si="13"/>
        <v>#REF!</v>
      </c>
      <c r="N174" s="72" t="e">
        <f t="shared" ref="N174:N175" si="14">IF(M174="не участвует в конкурсе",0,_xlfn.RANK.EQ(M174,$M$109:$M$175))</f>
        <v>#REF!</v>
      </c>
    </row>
    <row r="175" spans="1:14" x14ac:dyDescent="0.2">
      <c r="A175" s="18">
        <v>67</v>
      </c>
      <c r="B175" s="19" t="s">
        <v>217</v>
      </c>
      <c r="C175" s="19" t="s">
        <v>219</v>
      </c>
      <c r="D175" s="34"/>
      <c r="E175" s="34"/>
      <c r="F175" s="82"/>
      <c r="G175" s="34">
        <f>IF('исход данные ЭЭ'!F199=0,10,IF('исход данные ЭЭ'!F199&lt;5%,9,IF(AND('исход данные ЭЭ'!F199&gt;5%,'исход данные ЭЭ'!F199&lt;10%),8,IF('исход данные ЭЭ'!F199&gt;=10%,0))))</f>
        <v>9</v>
      </c>
      <c r="H175" s="82"/>
      <c r="I175" s="34">
        <f>IF('исход данные ЭЭ'!H199="да",2,0)</f>
        <v>0</v>
      </c>
      <c r="J175" s="34" t="e">
        <f>IF(#REF!=LARGE(#REF!,1),10,IF(#REF!=LARGE(#REF!,2),8,IF(#REF!=LARGE(#REF!,3),6,0)))</f>
        <v>#REF!</v>
      </c>
      <c r="K175" s="34">
        <f>IF('исход данные ЭЭ'!J199="да",3,0)</f>
        <v>3</v>
      </c>
      <c r="L175" s="34">
        <v>0</v>
      </c>
      <c r="M175" s="71" t="e">
        <f t="shared" si="13"/>
        <v>#REF!</v>
      </c>
      <c r="N175" s="72" t="e">
        <f t="shared" si="14"/>
        <v>#REF!</v>
      </c>
    </row>
  </sheetData>
  <autoFilter ref="B4:N175"/>
  <customSheetViews>
    <customSheetView guid="{DF296F45-16C7-45F2-AC38-44DC996A09B9}" showAutoFilter="1" hiddenColumns="1" state="hidden">
      <pane xSplit="2" ySplit="4" topLeftCell="D66" activePane="bottomRight" state="frozen"/>
      <selection pane="bottomRight" activeCell="E67" sqref="E67"/>
      <pageMargins left="0.7" right="0.7" top="0.75" bottom="0.75" header="0.3" footer="0.3"/>
      <pageSetup paperSize="9" orientation="portrait" horizontalDpi="0" verticalDpi="0" r:id="rId1"/>
      <autoFilter ref="B4:N175"/>
    </customSheetView>
    <customSheetView guid="{52A3C148-EFFE-40C3-91DE-D9CEB85802FE}" showAutoFilter="1" hiddenColumns="1" state="hidden">
      <pane xSplit="2" ySplit="4" topLeftCell="D66" activePane="bottomRight" state="frozen"/>
      <selection pane="bottomRight" activeCell="E67" sqref="E67"/>
      <pageMargins left="0.7" right="0.7" top="0.75" bottom="0.75" header="0.3" footer="0.3"/>
      <pageSetup paperSize="9" orientation="portrait" horizontalDpi="0" verticalDpi="0" r:id="rId2"/>
      <autoFilter ref="B4:N175"/>
    </customSheetView>
  </customSheetViews>
  <mergeCells count="1">
    <mergeCell ref="A2:A3"/>
  </mergeCells>
  <pageMargins left="0.7" right="0.7" top="0.75" bottom="0.75" header="0.3" footer="0.3"/>
  <pageSetup paperSize="9" orientation="portrait" horizontalDpi="0" verticalDpi="0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Показатели ЭЭ_ЦО, ВО</vt:lpstr>
      <vt:lpstr>исход данные ЭЭ</vt:lpstr>
      <vt:lpstr>расчёт ЭЭ </vt:lpstr>
      <vt:lpstr>РЕЙТИНГ_ТЭ лето ЦЕНТР</vt:lpstr>
      <vt:lpstr>расчёт ТЭ зима</vt:lpstr>
      <vt:lpstr>'расчёт ЭЭ '!Критерии</vt:lpstr>
      <vt:lpstr>'РЕЙТИНГ_ТЭ лето ЦЕНТР'!Критерии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Керимова Любовь Павловна</dc:creator>
  <cp:lastModifiedBy>Калугина Мария Валерьевна</cp:lastModifiedBy>
  <cp:lastPrinted>2023-10-24T10:34:00Z</cp:lastPrinted>
  <dcterms:created xsi:type="dcterms:W3CDTF">2023-06-12T04:34:52Z</dcterms:created>
  <dcterms:modified xsi:type="dcterms:W3CDTF">2023-11-13T08:38:37Z</dcterms:modified>
</cp:coreProperties>
</file>